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"/>
    </mc:Choice>
  </mc:AlternateContent>
  <bookViews>
    <workbookView xWindow="210" yWindow="660" windowWidth="15480" windowHeight="7095"/>
  </bookViews>
  <sheets>
    <sheet name="график (2016)" sheetId="6" r:id="rId1"/>
    <sheet name="план (2017)" sheetId="9" r:id="rId2"/>
  </sheets>
  <externalReferences>
    <externalReference r:id="rId3"/>
  </externalReferences>
  <definedNames>
    <definedName name="_xlnm.Print_Area" localSheetId="0">'график (2016)'!#REF!</definedName>
    <definedName name="_xlnm.Print_Area" localSheetId="1">'план (2017)'!$A$1:$AI$84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H12" i="9" l="1"/>
  <c r="I12" i="9" s="1"/>
  <c r="J12" i="9"/>
  <c r="J70" i="9"/>
  <c r="E17" i="9"/>
  <c r="F17" i="9" s="1"/>
  <c r="E20" i="9"/>
  <c r="F20" i="9"/>
  <c r="K10" i="9"/>
  <c r="K9" i="9"/>
  <c r="J24" i="9"/>
  <c r="H24" i="9"/>
  <c r="E24" i="9" s="1"/>
  <c r="F24" i="9" s="1"/>
  <c r="J23" i="9"/>
  <c r="H23" i="9"/>
  <c r="E23" i="9" s="1"/>
  <c r="F23" i="9" s="1"/>
  <c r="J22" i="9"/>
  <c r="H22" i="9"/>
  <c r="I22" i="9" s="1"/>
  <c r="J21" i="9"/>
  <c r="I21" i="9"/>
  <c r="H21" i="9"/>
  <c r="E21" i="9" s="1"/>
  <c r="F21" i="9" s="1"/>
  <c r="J20" i="9"/>
  <c r="H20" i="9"/>
  <c r="J19" i="9"/>
  <c r="H19" i="9"/>
  <c r="E19" i="9" s="1"/>
  <c r="F19" i="9" s="1"/>
  <c r="J18" i="9"/>
  <c r="H18" i="9"/>
  <c r="E18" i="9" s="1"/>
  <c r="J17" i="9"/>
  <c r="I17" i="9"/>
  <c r="H17" i="9"/>
  <c r="J16" i="9"/>
  <c r="H16" i="9"/>
  <c r="J15" i="9"/>
  <c r="H15" i="9"/>
  <c r="I15" i="9" s="1"/>
  <c r="J14" i="9"/>
  <c r="H14" i="9"/>
  <c r="I14" i="9" s="1"/>
  <c r="J13" i="9"/>
  <c r="I13" i="9"/>
  <c r="H13" i="9"/>
  <c r="F13" i="9"/>
  <c r="E13" i="9"/>
  <c r="J11" i="9"/>
  <c r="H11" i="9"/>
  <c r="E22" i="9" l="1"/>
  <c r="F22" i="9" s="1"/>
  <c r="E15" i="9"/>
  <c r="F15" i="9" s="1"/>
  <c r="I16" i="9"/>
  <c r="I19" i="9"/>
  <c r="I20" i="9"/>
  <c r="E16" i="9"/>
  <c r="F16" i="9" s="1"/>
  <c r="I24" i="9"/>
  <c r="E12" i="9"/>
  <c r="F12" i="9" s="1"/>
  <c r="I11" i="9"/>
  <c r="E14" i="9"/>
  <c r="F14" i="9" s="1"/>
  <c r="F18" i="9"/>
  <c r="J10" i="9"/>
  <c r="J9" i="9" s="1"/>
  <c r="I18" i="9"/>
  <c r="H10" i="9"/>
  <c r="H9" i="9" s="1"/>
  <c r="I23" i="9"/>
  <c r="E11" i="9"/>
  <c r="F11" i="9" s="1"/>
  <c r="K36" i="9"/>
  <c r="I10" i="9" l="1"/>
  <c r="I9" i="9" s="1"/>
  <c r="E10" i="9"/>
  <c r="E9" i="9" s="1"/>
  <c r="J50" i="9"/>
  <c r="H50" i="9"/>
  <c r="E50" i="9" s="1"/>
  <c r="F50" i="9" s="1"/>
  <c r="K70" i="9"/>
  <c r="K66" i="9"/>
  <c r="K65" i="9"/>
  <c r="K64" i="9" s="1"/>
  <c r="K61" i="9"/>
  <c r="K60" i="9"/>
  <c r="K59" i="9"/>
  <c r="K55" i="9"/>
  <c r="K54" i="9"/>
  <c r="K53" i="9"/>
  <c r="K52" i="9" s="1"/>
  <c r="AI36" i="9"/>
  <c r="AH36" i="9"/>
  <c r="AG36" i="9"/>
  <c r="AF36" i="9"/>
  <c r="AE36" i="9"/>
  <c r="AD36" i="9"/>
  <c r="AC36" i="9"/>
  <c r="AB36" i="9"/>
  <c r="AA36" i="9"/>
  <c r="Z36" i="9"/>
  <c r="Y36" i="9"/>
  <c r="X36" i="9"/>
  <c r="S36" i="9"/>
  <c r="T36" i="9"/>
  <c r="U36" i="9"/>
  <c r="V36" i="9"/>
  <c r="W36" i="9"/>
  <c r="R36" i="9"/>
  <c r="K58" i="9" l="1"/>
  <c r="I50" i="9"/>
  <c r="AD25" i="9"/>
  <c r="AD64" i="9" l="1"/>
  <c r="AE58" i="9"/>
  <c r="AD58" i="9"/>
  <c r="AA58" i="9"/>
  <c r="X52" i="9" l="1"/>
  <c r="R31" i="9"/>
  <c r="X31" i="9"/>
  <c r="X25" i="9"/>
  <c r="AG25" i="9"/>
  <c r="AA25" i="9"/>
  <c r="U25" i="9"/>
  <c r="R25" i="9"/>
  <c r="K69" i="9"/>
  <c r="H61" i="9" l="1"/>
  <c r="J61" i="9"/>
  <c r="H34" i="9"/>
  <c r="J34" i="9"/>
  <c r="AI84" i="9"/>
  <c r="AC84" i="9"/>
  <c r="W84" i="9"/>
  <c r="Q84" i="9"/>
  <c r="AI83" i="9"/>
  <c r="AC83" i="9"/>
  <c r="W83" i="9"/>
  <c r="Q83" i="9"/>
  <c r="AI82" i="9"/>
  <c r="AC82" i="9"/>
  <c r="W82" i="9"/>
  <c r="Q82" i="9"/>
  <c r="AI81" i="9"/>
  <c r="AC81" i="9"/>
  <c r="W81" i="9"/>
  <c r="Q81" i="9"/>
  <c r="AI80" i="9"/>
  <c r="AC80" i="9"/>
  <c r="W80" i="9"/>
  <c r="Q80" i="9"/>
  <c r="AI79" i="9"/>
  <c r="AC79" i="9"/>
  <c r="W79" i="9"/>
  <c r="Q79" i="9"/>
  <c r="AI78" i="9"/>
  <c r="AC78" i="9"/>
  <c r="W78" i="9"/>
  <c r="Q78" i="9"/>
  <c r="H72" i="9"/>
  <c r="E72" i="9" s="1"/>
  <c r="H71" i="9"/>
  <c r="E71" i="9" s="1"/>
  <c r="J69" i="9"/>
  <c r="H70" i="9"/>
  <c r="AI69" i="9"/>
  <c r="AH69" i="9"/>
  <c r="AG69" i="9"/>
  <c r="AF69" i="9"/>
  <c r="AE69" i="9"/>
  <c r="AD69" i="9"/>
  <c r="AC69" i="9"/>
  <c r="AB69" i="9"/>
  <c r="AA69" i="9"/>
  <c r="AA51" i="9" s="1"/>
  <c r="Z69" i="9"/>
  <c r="Y69" i="9"/>
  <c r="X69" i="9"/>
  <c r="W69" i="9"/>
  <c r="V69" i="9"/>
  <c r="U69" i="9"/>
  <c r="T69" i="9"/>
  <c r="S69" i="9"/>
  <c r="R69" i="9"/>
  <c r="H68" i="9"/>
  <c r="E68" i="9" s="1"/>
  <c r="H67" i="9"/>
  <c r="E67" i="9" s="1"/>
  <c r="J66" i="9"/>
  <c r="H66" i="9"/>
  <c r="J65" i="9"/>
  <c r="J64" i="9" s="1"/>
  <c r="H65" i="9"/>
  <c r="AI64" i="9"/>
  <c r="AH64" i="9"/>
  <c r="AG64" i="9"/>
  <c r="AF64" i="9"/>
  <c r="AE64" i="9"/>
  <c r="AC64" i="9"/>
  <c r="AB64" i="9"/>
  <c r="AA64" i="9"/>
  <c r="Z64" i="9"/>
  <c r="Y64" i="9"/>
  <c r="X64" i="9"/>
  <c r="W64" i="9"/>
  <c r="V64" i="9"/>
  <c r="U64" i="9"/>
  <c r="T64" i="9"/>
  <c r="S64" i="9"/>
  <c r="R64" i="9"/>
  <c r="H63" i="9"/>
  <c r="E63" i="9" s="1"/>
  <c r="H62" i="9"/>
  <c r="E62" i="9" s="1"/>
  <c r="J60" i="9"/>
  <c r="H60" i="9"/>
  <c r="J59" i="9"/>
  <c r="J58" i="9" s="1"/>
  <c r="H59" i="9"/>
  <c r="AI58" i="9"/>
  <c r="AI51" i="9" s="1"/>
  <c r="AH58" i="9"/>
  <c r="AG58" i="9"/>
  <c r="AF58" i="9"/>
  <c r="AC58" i="9"/>
  <c r="AB58" i="9"/>
  <c r="Z58" i="9"/>
  <c r="Y58" i="9"/>
  <c r="X58" i="9"/>
  <c r="W58" i="9"/>
  <c r="V58" i="9"/>
  <c r="U58" i="9"/>
  <c r="T58" i="9"/>
  <c r="S58" i="9"/>
  <c r="R58" i="9"/>
  <c r="H57" i="9"/>
  <c r="E57" i="9" s="1"/>
  <c r="H56" i="9"/>
  <c r="E56" i="9" s="1"/>
  <c r="J55" i="9"/>
  <c r="H55" i="9"/>
  <c r="E55" i="9" s="1"/>
  <c r="F55" i="9" s="1"/>
  <c r="J54" i="9"/>
  <c r="H54" i="9"/>
  <c r="E54" i="9" s="1"/>
  <c r="F54" i="9" s="1"/>
  <c r="J53" i="9"/>
  <c r="J52" i="9" s="1"/>
  <c r="H53" i="9"/>
  <c r="H52" i="9" s="1"/>
  <c r="AI52" i="9"/>
  <c r="AH52" i="9"/>
  <c r="AG52" i="9"/>
  <c r="AF52" i="9"/>
  <c r="AE52" i="9"/>
  <c r="AD52" i="9"/>
  <c r="AC52" i="9"/>
  <c r="AB52" i="9"/>
  <c r="AB51" i="9" s="1"/>
  <c r="AA52" i="9"/>
  <c r="Z52" i="9"/>
  <c r="Z51" i="9" s="1"/>
  <c r="Y52" i="9"/>
  <c r="X51" i="9"/>
  <c r="W52" i="9"/>
  <c r="V52" i="9"/>
  <c r="U52" i="9"/>
  <c r="T52" i="9"/>
  <c r="T51" i="9" s="1"/>
  <c r="S52" i="9"/>
  <c r="R52" i="9"/>
  <c r="AC51" i="9"/>
  <c r="AC35" i="9" s="1"/>
  <c r="U51" i="9"/>
  <c r="J49" i="9"/>
  <c r="H49" i="9"/>
  <c r="J48" i="9"/>
  <c r="H48" i="9"/>
  <c r="J47" i="9"/>
  <c r="H47" i="9"/>
  <c r="E47" i="9" s="1"/>
  <c r="F47" i="9" s="1"/>
  <c r="J46" i="9"/>
  <c r="H46" i="9"/>
  <c r="J45" i="9"/>
  <c r="H45" i="9"/>
  <c r="E45" i="9" s="1"/>
  <c r="F45" i="9" s="1"/>
  <c r="J44" i="9"/>
  <c r="H44" i="9"/>
  <c r="J43" i="9"/>
  <c r="H43" i="9"/>
  <c r="J42" i="9"/>
  <c r="H42" i="9"/>
  <c r="E42" i="9" s="1"/>
  <c r="F42" i="9" s="1"/>
  <c r="J41" i="9"/>
  <c r="H41" i="9"/>
  <c r="J40" i="9"/>
  <c r="H40" i="9"/>
  <c r="J39" i="9"/>
  <c r="H39" i="9"/>
  <c r="J38" i="9"/>
  <c r="H38" i="9"/>
  <c r="J37" i="9"/>
  <c r="H37" i="9"/>
  <c r="J33" i="9"/>
  <c r="H33" i="9"/>
  <c r="E33" i="9" s="1"/>
  <c r="F33" i="9" s="1"/>
  <c r="J32" i="9"/>
  <c r="H32" i="9"/>
  <c r="AI31" i="9"/>
  <c r="AH31" i="9"/>
  <c r="AG31" i="9"/>
  <c r="AF31" i="9"/>
  <c r="AE31" i="9"/>
  <c r="AD31" i="9"/>
  <c r="AC31" i="9"/>
  <c r="AB31" i="9"/>
  <c r="AA31" i="9"/>
  <c r="Z31" i="9"/>
  <c r="Y31" i="9"/>
  <c r="W31" i="9"/>
  <c r="V31" i="9"/>
  <c r="U31" i="9"/>
  <c r="T31" i="9"/>
  <c r="S31" i="9"/>
  <c r="K31" i="9"/>
  <c r="J30" i="9"/>
  <c r="H30" i="9"/>
  <c r="J29" i="9"/>
  <c r="H29" i="9"/>
  <c r="E29" i="9" s="1"/>
  <c r="F29" i="9" s="1"/>
  <c r="J28" i="9"/>
  <c r="H28" i="9"/>
  <c r="J27" i="9"/>
  <c r="H27" i="9"/>
  <c r="J26" i="9"/>
  <c r="H26" i="9"/>
  <c r="H25" i="9" s="1"/>
  <c r="AI25" i="9"/>
  <c r="AH25" i="9"/>
  <c r="AF25" i="9"/>
  <c r="AE25" i="9"/>
  <c r="AC25" i="9"/>
  <c r="AB25" i="9"/>
  <c r="Z25" i="9"/>
  <c r="Y25" i="9"/>
  <c r="W25" i="9"/>
  <c r="V25" i="9"/>
  <c r="T25" i="9"/>
  <c r="S25" i="9"/>
  <c r="K25" i="9"/>
  <c r="Q9" i="9"/>
  <c r="P9" i="9"/>
  <c r="O9" i="9"/>
  <c r="O75" i="9" s="1"/>
  <c r="N9" i="9"/>
  <c r="M9" i="9"/>
  <c r="L9" i="9"/>
  <c r="L75" i="9" s="1"/>
  <c r="S51" i="9" l="1"/>
  <c r="S35" i="9" s="1"/>
  <c r="S9" i="9" s="1"/>
  <c r="W51" i="9"/>
  <c r="H58" i="9"/>
  <c r="E58" i="9" s="1"/>
  <c r="F58" i="9" s="1"/>
  <c r="E65" i="9"/>
  <c r="F65" i="9" s="1"/>
  <c r="H64" i="9"/>
  <c r="E64" i="9" s="1"/>
  <c r="F64" i="9" s="1"/>
  <c r="E70" i="9"/>
  <c r="F70" i="9" s="1"/>
  <c r="I70" i="9"/>
  <c r="H69" i="9"/>
  <c r="J36" i="9"/>
  <c r="H36" i="9"/>
  <c r="Y51" i="9"/>
  <c r="Y35" i="9" s="1"/>
  <c r="Y9" i="9" s="1"/>
  <c r="V51" i="9"/>
  <c r="V35" i="9" s="1"/>
  <c r="V9" i="9" s="1"/>
  <c r="E69" i="9"/>
  <c r="F69" i="9" s="1"/>
  <c r="H51" i="9"/>
  <c r="E38" i="9"/>
  <c r="F38" i="9" s="1"/>
  <c r="E36" i="9"/>
  <c r="F36" i="9" s="1"/>
  <c r="E32" i="9"/>
  <c r="F32" i="9" s="1"/>
  <c r="H31" i="9"/>
  <c r="E31" i="9" s="1"/>
  <c r="F31" i="9" s="1"/>
  <c r="AC9" i="9"/>
  <c r="K51" i="9"/>
  <c r="K35" i="9" s="1"/>
  <c r="W35" i="9"/>
  <c r="T35" i="9"/>
  <c r="T9" i="9" s="1"/>
  <c r="AE51" i="9"/>
  <c r="AE35" i="9" s="1"/>
  <c r="AE9" i="9" s="1"/>
  <c r="AG51" i="9"/>
  <c r="AG35" i="9" s="1"/>
  <c r="AG9" i="9" s="1"/>
  <c r="AG75" i="9" s="1"/>
  <c r="AI35" i="9"/>
  <c r="AI9" i="9" s="1"/>
  <c r="I34" i="9"/>
  <c r="I44" i="9"/>
  <c r="W9" i="9"/>
  <c r="AA35" i="9"/>
  <c r="AA9" i="9" s="1"/>
  <c r="AA75" i="9" s="1"/>
  <c r="X35" i="9"/>
  <c r="X9" i="9" s="1"/>
  <c r="X75" i="9" s="1"/>
  <c r="Z35" i="9"/>
  <c r="Z9" i="9" s="1"/>
  <c r="AB35" i="9"/>
  <c r="AB9" i="9" s="1"/>
  <c r="AD51" i="9"/>
  <c r="AD35" i="9" s="1"/>
  <c r="AD9" i="9" s="1"/>
  <c r="AD75" i="9" s="1"/>
  <c r="AF51" i="9"/>
  <c r="AF35" i="9" s="1"/>
  <c r="AF9" i="9" s="1"/>
  <c r="AH51" i="9"/>
  <c r="AH35" i="9" s="1"/>
  <c r="AH9" i="9" s="1"/>
  <c r="I59" i="9"/>
  <c r="I60" i="9"/>
  <c r="I66" i="9"/>
  <c r="R51" i="9"/>
  <c r="R35" i="9" s="1"/>
  <c r="R9" i="9" s="1"/>
  <c r="R75" i="9" s="1"/>
  <c r="I53" i="9"/>
  <c r="J51" i="9"/>
  <c r="U35" i="9"/>
  <c r="U9" i="9" s="1"/>
  <c r="U75" i="9" s="1"/>
  <c r="I27" i="9"/>
  <c r="I28" i="9"/>
  <c r="I37" i="9"/>
  <c r="I48" i="9"/>
  <c r="I49" i="9"/>
  <c r="E53" i="9"/>
  <c r="F53" i="9" s="1"/>
  <c r="I55" i="9"/>
  <c r="E59" i="9"/>
  <c r="F59" i="9" s="1"/>
  <c r="E66" i="9"/>
  <c r="F66" i="9" s="1"/>
  <c r="E61" i="9"/>
  <c r="F61" i="9" s="1"/>
  <c r="I61" i="9"/>
  <c r="E60" i="9"/>
  <c r="F60" i="9" s="1"/>
  <c r="I40" i="9"/>
  <c r="I41" i="9"/>
  <c r="I32" i="9"/>
  <c r="E34" i="9"/>
  <c r="F34" i="9" s="1"/>
  <c r="E25" i="9"/>
  <c r="F25" i="9" s="1"/>
  <c r="I26" i="9"/>
  <c r="E27" i="9"/>
  <c r="F27" i="9" s="1"/>
  <c r="J25" i="9"/>
  <c r="I29" i="9"/>
  <c r="I30" i="9"/>
  <c r="J31" i="9"/>
  <c r="I38" i="9"/>
  <c r="I39" i="9"/>
  <c r="E40" i="9"/>
  <c r="F40" i="9" s="1"/>
  <c r="I42" i="9"/>
  <c r="I43" i="9"/>
  <c r="E44" i="9"/>
  <c r="F44" i="9" s="1"/>
  <c r="I46" i="9"/>
  <c r="I69" i="9"/>
  <c r="E26" i="9"/>
  <c r="F26" i="9" s="1"/>
  <c r="E28" i="9"/>
  <c r="F28" i="9" s="1"/>
  <c r="E30" i="9"/>
  <c r="F30" i="9" s="1"/>
  <c r="I33" i="9"/>
  <c r="E37" i="9"/>
  <c r="F37" i="9" s="1"/>
  <c r="E39" i="9"/>
  <c r="F39" i="9" s="1"/>
  <c r="E41" i="9"/>
  <c r="F41" i="9" s="1"/>
  <c r="E43" i="9"/>
  <c r="F43" i="9" s="1"/>
  <c r="I45" i="9"/>
  <c r="E46" i="9"/>
  <c r="F46" i="9" s="1"/>
  <c r="I47" i="9"/>
  <c r="F48" i="9"/>
  <c r="E49" i="9"/>
  <c r="F49" i="9" s="1"/>
  <c r="I54" i="9"/>
  <c r="I65" i="9"/>
  <c r="I64" i="9" s="1"/>
  <c r="I58" i="9" l="1"/>
  <c r="I52" i="9"/>
  <c r="I36" i="9"/>
  <c r="I31" i="9"/>
  <c r="I25" i="9"/>
  <c r="J35" i="9"/>
  <c r="H35" i="9"/>
  <c r="H76" i="9" s="1"/>
  <c r="E52" i="9"/>
  <c r="I51" i="9"/>
  <c r="F10" i="9"/>
  <c r="F9" i="9" s="1"/>
  <c r="I35" i="9" l="1"/>
  <c r="E35" i="9"/>
  <c r="F52" i="9"/>
  <c r="F51" i="9" s="1"/>
  <c r="E51" i="9"/>
  <c r="F35" i="9" l="1"/>
  <c r="E76" i="9"/>
</calcChain>
</file>

<file path=xl/sharedStrings.xml><?xml version="1.0" encoding="utf-8"?>
<sst xmlns="http://schemas.openxmlformats.org/spreadsheetml/2006/main" count="278" uniqueCount="188">
  <si>
    <t>Индекс</t>
  </si>
  <si>
    <t>Название дисциплины</t>
  </si>
  <si>
    <t>Распределение    по семестрам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</si>
  <si>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</si>
  <si>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</si>
  <si>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</si>
  <si>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</si>
  <si>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</si>
  <si>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</si>
  <si>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3 курс</t>
  </si>
  <si>
    <t>Экзамены</t>
  </si>
  <si>
    <t>теоретическое обучение</t>
  </si>
  <si>
    <t>лаб. и практ. занятия</t>
  </si>
  <si>
    <t>курсовое проектирование</t>
  </si>
  <si>
    <t>1 сем</t>
  </si>
  <si>
    <t>2 сем</t>
  </si>
  <si>
    <t>3 сем</t>
  </si>
  <si>
    <t>4 сем</t>
  </si>
  <si>
    <t>5 сем</t>
  </si>
  <si>
    <t>6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</si>
  <si>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</si>
  <si>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</si>
  <si>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</si>
  <si>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</si>
  <si>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</si>
  <si>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</si>
  <si>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О.00</t>
  </si>
  <si>
    <t>Общеобразовательный цикл</t>
  </si>
  <si>
    <t>Литература</t>
  </si>
  <si>
    <t>Иностранный язык</t>
  </si>
  <si>
    <t>История</t>
  </si>
  <si>
    <t>ОБЖ</t>
  </si>
  <si>
    <t>Физическая культура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</si>
  <si>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</si>
  <si>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</si>
  <si>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</si>
  <si>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</si>
  <si>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</si>
  <si>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</si>
  <si>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</si>
  <si>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</si>
  <si>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</si>
  <si>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</si>
  <si>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</si>
  <si>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ЕН.03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</si>
  <si>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</si>
  <si>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</si>
  <si>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</si>
  <si>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</si>
  <si>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</si>
  <si>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</si>
  <si>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</si>
  <si>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</si>
  <si>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</si>
  <si>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</si>
  <si>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</si>
  <si>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</si>
  <si>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</si>
  <si>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</si>
  <si>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</si>
  <si>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</si>
  <si>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</si>
  <si>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</si>
  <si>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</si>
  <si>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</si>
  <si>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</si>
  <si>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</si>
  <si>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</si>
  <si>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</si>
  <si>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Итого</t>
  </si>
  <si>
    <t>дисциплин и МДК</t>
  </si>
  <si>
    <t>1. Программа базовой подготовки</t>
  </si>
  <si>
    <t xml:space="preserve">экзаменов (в т.ч. экзаменов квалификационных) </t>
  </si>
  <si>
    <t>1.2 Государственные экзамены (при их наличии) - нет</t>
  </si>
  <si>
    <t>дифф. зачётов</t>
  </si>
  <si>
    <t>наименования:    нет</t>
  </si>
  <si>
    <t>зачётов</t>
  </si>
  <si>
    <t>4 курс</t>
  </si>
  <si>
    <t>МДК.01.02</t>
  </si>
  <si>
    <t>МДК.03.02</t>
  </si>
  <si>
    <t>Биология</t>
  </si>
  <si>
    <t>Физика</t>
  </si>
  <si>
    <t>Теория вероятностей и математическая статистика</t>
  </si>
  <si>
    <t>Операционные системы</t>
  </si>
  <si>
    <t>Технические средства информатизации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</si>
  <si>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</si>
  <si>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</si>
  <si>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</si>
  <si>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</si>
  <si>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</si>
  <si>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</si>
  <si>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</si>
  <si>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</si>
  <si>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</si>
  <si>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</si>
  <si>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Инфокоммуникационные системы и сети</t>
  </si>
  <si>
    <t>ОГСЭ.05</t>
  </si>
  <si>
    <t>УП.04</t>
  </si>
  <si>
    <t>ПП.04</t>
  </si>
  <si>
    <t>ОП.11</t>
  </si>
  <si>
    <t>ОП.12</t>
  </si>
  <si>
    <t>Математические методы</t>
  </si>
  <si>
    <t>МДК.01.03</t>
  </si>
  <si>
    <t>3. План учебного процесса</t>
  </si>
  <si>
    <t>Психология и этика деловых отношений</t>
  </si>
  <si>
    <t>ОП.13</t>
  </si>
  <si>
    <t>7 сем</t>
  </si>
  <si>
    <t>8 сем</t>
  </si>
  <si>
    <r>
      <t xml:space="preserve"> , </t>
    </r>
    <r>
      <rPr>
        <sz val="10"/>
        <rFont val="Arial Cyr"/>
        <charset val="204"/>
      </rPr>
      <t xml:space="preserve">  ,  Э (2)</t>
    </r>
  </si>
  <si>
    <r>
      <t xml:space="preserve"> , </t>
    </r>
    <r>
      <rPr>
        <sz val="10"/>
        <rFont val="Arial Cyr"/>
        <charset val="204"/>
      </rPr>
      <t xml:space="preserve">  ,  Э (4)</t>
    </r>
  </si>
  <si>
    <t xml:space="preserve"> ,  ДЗ(2),  </t>
  </si>
  <si>
    <t xml:space="preserve"> ,  ДЗ(5),  </t>
  </si>
  <si>
    <t xml:space="preserve"> ,  ДЗ(3),  </t>
  </si>
  <si>
    <t xml:space="preserve"> ,  ДЗ(8),  </t>
  </si>
  <si>
    <t xml:space="preserve"> ,  ДЗ(4),  </t>
  </si>
  <si>
    <r>
      <t xml:space="preserve"> , </t>
    </r>
    <r>
      <rPr>
        <sz val="10"/>
        <rFont val="Arial Cyr"/>
        <charset val="204"/>
      </rPr>
      <t xml:space="preserve">  ,  Э (3)</t>
    </r>
  </si>
  <si>
    <t xml:space="preserve"> ,  ДЗ(6),  </t>
  </si>
  <si>
    <r>
      <t xml:space="preserve"> , </t>
    </r>
    <r>
      <rPr>
        <sz val="10"/>
        <rFont val="Arial Cyr"/>
        <charset val="204"/>
      </rPr>
      <t xml:space="preserve">  ,  Э (6)</t>
    </r>
  </si>
  <si>
    <t>Э(к)-(6)</t>
  </si>
  <si>
    <t>Э(к)-(8)</t>
  </si>
  <si>
    <t xml:space="preserve"> ,  ДЗ(7),  </t>
  </si>
  <si>
    <t>учебной практики (нед.)</t>
  </si>
  <si>
    <t>производственной практики (нед.)</t>
  </si>
  <si>
    <t>преддипломные практики (нед.)</t>
  </si>
  <si>
    <t>ПДП</t>
  </si>
  <si>
    <t xml:space="preserve">Преддипломная практика </t>
  </si>
  <si>
    <t>ГИА</t>
  </si>
  <si>
    <t>6 нед.</t>
  </si>
  <si>
    <t>Государственная итоговая аттестация</t>
  </si>
  <si>
    <r>
      <t xml:space="preserve"> , </t>
    </r>
    <r>
      <rPr>
        <sz val="10"/>
        <rFont val="Arial Cyr"/>
        <charset val="204"/>
      </rPr>
      <t xml:space="preserve">  ,  Э (5)</t>
    </r>
  </si>
  <si>
    <t>Выполнение работ по одной или нескольким профессиям рабочих, должностям служащих 
(Оператор электронно-вычислительных машин)</t>
  </si>
  <si>
    <t xml:space="preserve">З ,  ДЗ(2),  </t>
  </si>
  <si>
    <t xml:space="preserve">З ,  ДЗ(8),  </t>
  </si>
  <si>
    <t xml:space="preserve">итого за год </t>
  </si>
  <si>
    <t>Государственная (итоговая) аттестация  (6 нед.)</t>
  </si>
  <si>
    <t>1.1 Выпускная квалификационная работа в форме:
                                                         дипломной работы.
Выполнение дипломной работы с 18.05 по 14.06  (всего 4 нед.)
Защита дипломной работы с 15.06 по 28.06 (всего 2 нед.)</t>
  </si>
  <si>
    <t>Информатика</t>
  </si>
  <si>
    <t>Документоведение</t>
  </si>
  <si>
    <t>Документационное обеспечение управления</t>
  </si>
  <si>
    <t>Архивоведение</t>
  </si>
  <si>
    <t>Базы данных</t>
  </si>
  <si>
    <t>Основы информационной безопасности</t>
  </si>
  <si>
    <t>Экономика организации</t>
  </si>
  <si>
    <t>Организационные основы деятельности организации</t>
  </si>
  <si>
    <t>Менеджмент</t>
  </si>
  <si>
    <t>Участие в планировании и организации работ по обеспечению защиты объекта</t>
  </si>
  <si>
    <t>Обеспечение организации системы безопасности предприятия</t>
  </si>
  <si>
    <t>Организация работ подразделений защиты информации</t>
  </si>
  <si>
    <t>Организация работы персонала с конфиденциальной информацией</t>
  </si>
  <si>
    <t>Организация и технология работы с конфиденциальными документами</t>
  </si>
  <si>
    <t>Правовая защита информации</t>
  </si>
  <si>
    <t>Ведение конфиденциального делопроизводства</t>
  </si>
  <si>
    <t>МДК.02.03</t>
  </si>
  <si>
    <t>Организация и сопровождение электронного документооборота</t>
  </si>
  <si>
    <t>Программно-аппаратные и технические средства защиты информации</t>
  </si>
  <si>
    <t xml:space="preserve">Технические методы и средства, технологии защиты информации
</t>
  </si>
  <si>
    <t>Программно-аппаратные средства защиты информации</t>
  </si>
  <si>
    <t>Программирование</t>
  </si>
  <si>
    <t>Математический и общий естественнонаучный цикл</t>
  </si>
  <si>
    <r>
      <t xml:space="preserve"> , </t>
    </r>
    <r>
      <rPr>
        <sz val="10"/>
        <rFont val="Arial Cyr"/>
        <charset val="204"/>
      </rPr>
      <t xml:space="preserve">  ,  Э (7)</t>
    </r>
  </si>
  <si>
    <t>Э(к)-(5)</t>
  </si>
  <si>
    <t>Э(к)-(4)</t>
  </si>
  <si>
    <t>ОП.14</t>
  </si>
  <si>
    <t>Консультации  из расчета 4 часа на одного обучающегося на каждый учебный год</t>
  </si>
  <si>
    <t>ОУД.01</t>
  </si>
  <si>
    <t>ОУД.02</t>
  </si>
  <si>
    <t>ОУД.03</t>
  </si>
  <si>
    <t>Математика: алгебра, начала математического анализа, геометрия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</si>
  <si>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</si>
  <si>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</si>
  <si>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</si>
  <si>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</si>
  <si>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</si>
  <si>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</si>
  <si>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</si>
  <si>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Химя</t>
  </si>
  <si>
    <t>ОУД.10</t>
  </si>
  <si>
    <t>Обществознание (включая экономику и право)</t>
  </si>
  <si>
    <t>ОУД.11</t>
  </si>
  <si>
    <t xml:space="preserve"> ,  ДЗ(1),  </t>
  </si>
  <si>
    <t>ОУД.12</t>
  </si>
  <si>
    <t>География</t>
  </si>
  <si>
    <t>ОУД.13</t>
  </si>
  <si>
    <t>Общеобразовательные учебные дисциплины</t>
  </si>
  <si>
    <t>Технологии создания, обработки  и публикации цифровой мультимедийной информации</t>
  </si>
  <si>
    <t>Русский язык</t>
  </si>
  <si>
    <t>ОУД.14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</si>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</sst>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name val="Arial"/>
      <family val="2"/>
      <charset val="204"/>
    </font>
    <font>
      <sz val="8"/>
      <color indexed="49"/>
      <name val="Arial"/>
      <family val="2"/>
      <charset val="204"/>
    </font>
    <font>
      <sz val="10"/>
      <color indexed="49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2" fillId="0" borderId="1" xfId="0" applyNumberFormat="1" applyFont="1" applyBorder="1" applyAlignment="1" applyProtection="1">
      <alignment horizontal="center" vertical="top" wrapText="1"/>
      <protection hidden="1"/>
    </xf>
    <xf numFmtId="1" fontId="2" fillId="0" borderId="2" xfId="0" applyNumberFormat="1" applyFont="1" applyBorder="1" applyAlignment="1" applyProtection="1">
      <alignment horizontal="center" textRotation="90" wrapText="1"/>
      <protection hidden="1"/>
    </xf>
    <xf numFmtId="1" fontId="3" fillId="0" borderId="2" xfId="0" applyNumberFormat="1" applyFont="1" applyBorder="1" applyAlignment="1" applyProtection="1">
      <alignment horizontal="center" textRotation="90" wrapText="1"/>
      <protection hidden="1"/>
    </xf>
    <xf numFmtId="49" fontId="2" fillId="0" borderId="3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0" fillId="0" borderId="4" xfId="0" applyBorder="1"/>
    <xf numFmtId="49" fontId="4" fillId="0" borderId="5" xfId="0" applyNumberFormat="1" applyFont="1" applyBorder="1" applyAlignment="1" applyProtection="1">
      <alignment horizontal="center" vertical="center"/>
      <protection hidden="1"/>
    </xf>
    <xf numFmtId="49" fontId="6" fillId="2" borderId="6" xfId="0" applyNumberFormat="1" applyFont="1" applyFill="1" applyBorder="1" applyAlignment="1" applyProtection="1">
      <alignment horizontal="left" vertical="top" wrapText="1"/>
    </xf>
    <xf numFmtId="49" fontId="6" fillId="2" borderId="7" xfId="0" applyNumberFormat="1" applyFont="1" applyFill="1" applyBorder="1" applyAlignment="1" applyProtection="1">
      <alignment horizontal="left" vertical="top" wrapText="1"/>
    </xf>
    <xf numFmtId="49" fontId="6" fillId="2" borderId="8" xfId="0" applyNumberFormat="1" applyFont="1" applyFill="1" applyBorder="1" applyAlignment="1" applyProtection="1">
      <alignment horizontal="left" vertical="top" wrapText="1"/>
    </xf>
    <xf numFmtId="49" fontId="6" fillId="2" borderId="9" xfId="0" applyNumberFormat="1" applyFont="1" applyFill="1" applyBorder="1" applyAlignment="1" applyProtection="1">
      <alignment horizontal="left" vertical="top" wrapText="1"/>
    </xf>
    <xf numFmtId="49" fontId="6" fillId="2" borderId="10" xfId="0" applyNumberFormat="1" applyFont="1" applyFill="1" applyBorder="1" applyAlignment="1" applyProtection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center"/>
      <protection hidden="1"/>
    </xf>
    <xf numFmtId="49" fontId="6" fillId="2" borderId="12" xfId="0" applyNumberFormat="1" applyFont="1" applyFill="1" applyBorder="1" applyAlignment="1" applyProtection="1">
      <alignment horizontal="left" vertical="top" wrapText="1"/>
    </xf>
    <xf numFmtId="49" fontId="2" fillId="3" borderId="13" xfId="0" applyNumberFormat="1" applyFont="1" applyFill="1" applyBorder="1" applyAlignment="1" applyProtection="1">
      <alignment horizontal="left" vertical="center"/>
      <protection hidden="1"/>
    </xf>
    <xf numFmtId="49" fontId="4" fillId="0" borderId="14" xfId="0" applyNumberFormat="1" applyFont="1" applyBorder="1" applyAlignment="1" applyProtection="1">
      <alignment horizontal="center" vertical="center" wrapText="1"/>
      <protection hidden="1"/>
    </xf>
    <xf numFmtId="49" fontId="6" fillId="2" borderId="16" xfId="0" applyNumberFormat="1" applyFont="1" applyFill="1" applyBorder="1" applyAlignment="1" applyProtection="1">
      <alignment horizontal="left" vertical="top" wrapText="1"/>
    </xf>
    <xf numFmtId="49" fontId="4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3" fillId="0" borderId="17" xfId="0" applyNumberFormat="1" applyFont="1" applyBorder="1" applyAlignment="1" applyProtection="1">
      <alignment horizontal="center" vertical="center" wrapText="1"/>
      <protection hidden="1"/>
    </xf>
    <xf numFmtId="1" fontId="3" fillId="0" borderId="17" xfId="0" applyNumberFormat="1" applyFont="1" applyBorder="1" applyAlignment="1" applyProtection="1">
      <alignment horizontal="center" vertical="center"/>
      <protection hidden="1"/>
    </xf>
    <xf numFmtId="0" fontId="0" fillId="0" borderId="10" xfId="0" applyBorder="1"/>
    <xf numFmtId="49" fontId="2" fillId="0" borderId="15" xfId="0" applyNumberFormat="1" applyFont="1" applyBorder="1" applyAlignment="1" applyProtection="1">
      <alignment horizontal="left" wrapText="1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0" fontId="0" fillId="4" borderId="1" xfId="0" applyFill="1" applyBorder="1"/>
    <xf numFmtId="0" fontId="0" fillId="4" borderId="10" xfId="0" applyFill="1" applyBorder="1"/>
    <xf numFmtId="0" fontId="0" fillId="4" borderId="19" xfId="0" applyFill="1" applyBorder="1"/>
    <xf numFmtId="0" fontId="0" fillId="0" borderId="9" xfId="0" applyBorder="1"/>
    <xf numFmtId="0" fontId="0" fillId="4" borderId="20" xfId="0" applyFill="1" applyBorder="1"/>
    <xf numFmtId="0" fontId="0" fillId="3" borderId="9" xfId="0" applyFill="1" applyBorder="1"/>
    <xf numFmtId="0" fontId="0" fillId="4" borderId="9" xfId="0" applyFill="1" applyBorder="1"/>
    <xf numFmtId="49" fontId="4" fillId="0" borderId="21" xfId="0" applyNumberFormat="1" applyFont="1" applyFill="1" applyBorder="1" applyAlignment="1" applyProtection="1">
      <alignment horizontal="left" vertical="center"/>
      <protection hidden="1"/>
    </xf>
    <xf numFmtId="0" fontId="0" fillId="4" borderId="22" xfId="0" applyFill="1" applyBorder="1"/>
    <xf numFmtId="0" fontId="0" fillId="4" borderId="23" xfId="0" applyFill="1" applyBorder="1"/>
    <xf numFmtId="0" fontId="0" fillId="0" borderId="12" xfId="0" applyBorder="1"/>
    <xf numFmtId="49" fontId="2" fillId="3" borderId="24" xfId="0" applyNumberFormat="1" applyFont="1" applyFill="1" applyBorder="1" applyAlignment="1" applyProtection="1">
      <alignment horizontal="left" vertical="center"/>
      <protection hidden="1"/>
    </xf>
    <xf numFmtId="0" fontId="0" fillId="0" borderId="2" xfId="0" applyBorder="1"/>
    <xf numFmtId="0" fontId="0" fillId="4" borderId="25" xfId="0" applyFill="1" applyBorder="1"/>
    <xf numFmtId="0" fontId="0" fillId="4" borderId="2" xfId="0" applyFill="1" applyBorder="1"/>
    <xf numFmtId="1" fontId="2" fillId="0" borderId="26" xfId="0" applyNumberFormat="1" applyFont="1" applyBorder="1" applyAlignment="1" applyProtection="1">
      <alignment horizontal="center" textRotation="90" wrapText="1"/>
      <protection hidden="1"/>
    </xf>
    <xf numFmtId="0" fontId="0" fillId="3" borderId="16" xfId="0" applyFill="1" applyBorder="1"/>
    <xf numFmtId="0" fontId="0" fillId="0" borderId="0" xfId="0" applyBorder="1"/>
    <xf numFmtId="0" fontId="9" fillId="3" borderId="23" xfId="0" applyFont="1" applyFill="1" applyBorder="1"/>
    <xf numFmtId="0" fontId="9" fillId="4" borderId="23" xfId="0" applyFont="1" applyFill="1" applyBorder="1"/>
    <xf numFmtId="0" fontId="9" fillId="3" borderId="15" xfId="0" applyFont="1" applyFill="1" applyBorder="1"/>
    <xf numFmtId="49" fontId="4" fillId="0" borderId="23" xfId="0" applyNumberFormat="1" applyFont="1" applyFill="1" applyBorder="1" applyAlignment="1" applyProtection="1">
      <alignment horizontal="left" vertical="top" wrapText="1"/>
    </xf>
    <xf numFmtId="49" fontId="2" fillId="5" borderId="10" xfId="0" applyNumberFormat="1" applyFont="1" applyFill="1" applyBorder="1" applyAlignment="1" applyProtection="1">
      <alignment horizontal="left" vertical="top" wrapText="1"/>
    </xf>
    <xf numFmtId="49" fontId="2" fillId="5" borderId="2" xfId="0" applyNumberFormat="1" applyFont="1" applyFill="1" applyBorder="1" applyAlignment="1" applyProtection="1">
      <alignment horizontal="left" vertical="top" wrapText="1"/>
    </xf>
    <xf numFmtId="0" fontId="8" fillId="3" borderId="23" xfId="0" applyFont="1" applyFill="1" applyBorder="1"/>
    <xf numFmtId="0" fontId="8" fillId="4" borderId="23" xfId="0" applyFont="1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0" xfId="0" applyFill="1"/>
    <xf numFmtId="0" fontId="0" fillId="0" borderId="0" xfId="0" applyFill="1" applyBorder="1"/>
    <xf numFmtId="0" fontId="0" fillId="5" borderId="10" xfId="0" applyFill="1" applyBorder="1"/>
    <xf numFmtId="0" fontId="0" fillId="2" borderId="12" xfId="0" applyFill="1" applyBorder="1"/>
    <xf numFmtId="49" fontId="5" fillId="6" borderId="28" xfId="0" applyNumberFormat="1" applyFont="1" applyFill="1" applyBorder="1" applyAlignment="1" applyProtection="1">
      <alignment horizontal="left" vertical="top" wrapText="1"/>
      <protection hidden="1"/>
    </xf>
    <xf numFmtId="0" fontId="8" fillId="7" borderId="23" xfId="0" applyFont="1" applyFill="1" applyBorder="1"/>
    <xf numFmtId="0" fontId="8" fillId="4" borderId="22" xfId="0" applyFont="1" applyFill="1" applyBorder="1"/>
    <xf numFmtId="0" fontId="9" fillId="4" borderId="22" xfId="0" applyFont="1" applyFill="1" applyBorder="1"/>
    <xf numFmtId="0" fontId="13" fillId="4" borderId="22" xfId="0" applyFont="1" applyFill="1" applyBorder="1"/>
    <xf numFmtId="0" fontId="13" fillId="3" borderId="23" xfId="0" applyFont="1" applyFill="1" applyBorder="1"/>
    <xf numFmtId="0" fontId="13" fillId="4" borderId="23" xfId="0" applyFont="1" applyFill="1" applyBorder="1"/>
    <xf numFmtId="49" fontId="5" fillId="0" borderId="3" xfId="0" applyNumberFormat="1" applyFont="1" applyFill="1" applyBorder="1" applyAlignment="1" applyProtection="1">
      <alignment horizontal="left" vertical="center"/>
      <protection hidden="1"/>
    </xf>
    <xf numFmtId="49" fontId="5" fillId="0" borderId="23" xfId="0" applyNumberFormat="1" applyFont="1" applyFill="1" applyBorder="1" applyAlignment="1" applyProtection="1">
      <alignment horizontal="left" vertical="top" wrapText="1"/>
      <protection hidden="1"/>
    </xf>
    <xf numFmtId="0" fontId="0" fillId="7" borderId="23" xfId="0" applyFill="1" applyBorder="1"/>
    <xf numFmtId="49" fontId="5" fillId="7" borderId="3" xfId="0" applyNumberFormat="1" applyFont="1" applyFill="1" applyBorder="1" applyAlignment="1" applyProtection="1">
      <alignment horizontal="left" vertical="center"/>
    </xf>
    <xf numFmtId="0" fontId="5" fillId="7" borderId="23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5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0" fillId="5" borderId="2" xfId="0" applyFill="1" applyBorder="1"/>
    <xf numFmtId="1" fontId="9" fillId="3" borderId="23" xfId="0" applyNumberFormat="1" applyFont="1" applyFill="1" applyBorder="1"/>
    <xf numFmtId="1" fontId="8" fillId="3" borderId="23" xfId="0" applyNumberFormat="1" applyFont="1" applyFill="1" applyBorder="1"/>
    <xf numFmtId="0" fontId="15" fillId="7" borderId="23" xfId="0" applyFont="1" applyFill="1" applyBorder="1"/>
    <xf numFmtId="0" fontId="16" fillId="7" borderId="23" xfId="0" applyFont="1" applyFill="1" applyBorder="1"/>
    <xf numFmtId="0" fontId="0" fillId="0" borderId="2" xfId="0" applyFill="1" applyBorder="1"/>
    <xf numFmtId="1" fontId="15" fillId="7" borderId="23" xfId="0" applyNumberFormat="1" applyFont="1" applyFill="1" applyBorder="1"/>
    <xf numFmtId="49" fontId="6" fillId="2" borderId="32" xfId="0" applyNumberFormat="1" applyFont="1" applyFill="1" applyBorder="1" applyAlignment="1" applyProtection="1">
      <alignment horizontal="left" vertical="top" wrapText="1"/>
    </xf>
    <xf numFmtId="0" fontId="0" fillId="0" borderId="30" xfId="0" applyBorder="1"/>
    <xf numFmtId="0" fontId="0" fillId="0" borderId="1" xfId="0" applyBorder="1"/>
    <xf numFmtId="0" fontId="0" fillId="0" borderId="33" xfId="0" applyBorder="1"/>
    <xf numFmtId="49" fontId="2" fillId="5" borderId="32" xfId="0" applyNumberFormat="1" applyFont="1" applyFill="1" applyBorder="1" applyAlignment="1" applyProtection="1">
      <alignment horizontal="left" vertical="top" wrapText="1"/>
    </xf>
    <xf numFmtId="49" fontId="2" fillId="5" borderId="34" xfId="0" applyNumberFormat="1" applyFont="1" applyFill="1" applyBorder="1" applyAlignment="1" applyProtection="1">
      <alignment horizontal="left" vertical="top" wrapText="1"/>
    </xf>
    <xf numFmtId="0" fontId="0" fillId="0" borderId="25" xfId="0" applyBorder="1"/>
    <xf numFmtId="0" fontId="13" fillId="3" borderId="15" xfId="0" applyFont="1" applyFill="1" applyBorder="1"/>
    <xf numFmtId="0" fontId="13" fillId="3" borderId="22" xfId="0" applyFont="1" applyFill="1" applyBorder="1"/>
    <xf numFmtId="1" fontId="9" fillId="3" borderId="22" xfId="0" applyNumberFormat="1" applyFont="1" applyFill="1" applyBorder="1"/>
    <xf numFmtId="0" fontId="7" fillId="3" borderId="23" xfId="0" applyFont="1" applyFill="1" applyBorder="1"/>
    <xf numFmtId="0" fontId="0" fillId="7" borderId="22" xfId="0" applyFill="1" applyBorder="1"/>
    <xf numFmtId="0" fontId="0" fillId="0" borderId="25" xfId="0" applyFill="1" applyBorder="1"/>
    <xf numFmtId="0" fontId="0" fillId="7" borderId="15" xfId="0" applyFill="1" applyBorder="1"/>
    <xf numFmtId="0" fontId="15" fillId="7" borderId="22" xfId="0" applyFont="1" applyFill="1" applyBorder="1"/>
    <xf numFmtId="0" fontId="11" fillId="0" borderId="9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12" xfId="0" applyFont="1" applyBorder="1"/>
    <xf numFmtId="0" fontId="1" fillId="2" borderId="20" xfId="0" applyFont="1" applyFill="1" applyBorder="1"/>
    <xf numFmtId="0" fontId="1" fillId="2" borderId="9" xfId="0" applyFont="1" applyFill="1" applyBorder="1"/>
    <xf numFmtId="0" fontId="0" fillId="4" borderId="30" xfId="0" applyFill="1" applyBorder="1"/>
    <xf numFmtId="1" fontId="0" fillId="7" borderId="23" xfId="0" applyNumberFormat="1" applyFill="1" applyBorder="1"/>
    <xf numFmtId="49" fontId="6" fillId="2" borderId="36" xfId="0" applyNumberFormat="1" applyFont="1" applyFill="1" applyBorder="1" applyAlignment="1" applyProtection="1">
      <alignment horizontal="left" vertical="top" wrapText="1"/>
    </xf>
    <xf numFmtId="0" fontId="8" fillId="7" borderId="22" xfId="0" applyFont="1" applyFill="1" applyBorder="1"/>
    <xf numFmtId="0" fontId="8" fillId="7" borderId="39" xfId="0" applyFont="1" applyFill="1" applyBorder="1"/>
    <xf numFmtId="1" fontId="8" fillId="3" borderId="22" xfId="0" applyNumberFormat="1" applyFont="1" applyFill="1" applyBorder="1"/>
    <xf numFmtId="1" fontId="15" fillId="7" borderId="22" xfId="0" applyNumberFormat="1" applyFont="1" applyFill="1" applyBorder="1"/>
    <xf numFmtId="0" fontId="11" fillId="5" borderId="1" xfId="0" applyFont="1" applyFill="1" applyBorder="1"/>
    <xf numFmtId="0" fontId="13" fillId="3" borderId="39" xfId="0" applyFont="1" applyFill="1" applyBorder="1"/>
    <xf numFmtId="0" fontId="9" fillId="3" borderId="39" xfId="0" applyFont="1" applyFill="1" applyBorder="1"/>
    <xf numFmtId="0" fontId="1" fillId="2" borderId="40" xfId="0" applyFont="1" applyFill="1" applyBorder="1"/>
    <xf numFmtId="1" fontId="8" fillId="3" borderId="39" xfId="0" applyNumberFormat="1" applyFont="1" applyFill="1" applyBorder="1"/>
    <xf numFmtId="1" fontId="15" fillId="7" borderId="39" xfId="0" applyNumberFormat="1" applyFont="1" applyFill="1" applyBorder="1"/>
    <xf numFmtId="0" fontId="15" fillId="7" borderId="39" xfId="0" applyFont="1" applyFill="1" applyBorder="1"/>
    <xf numFmtId="0" fontId="16" fillId="7" borderId="39" xfId="0" applyFont="1" applyFill="1" applyBorder="1"/>
    <xf numFmtId="0" fontId="7" fillId="3" borderId="22" xfId="0" applyFont="1" applyFill="1" applyBorder="1"/>
    <xf numFmtId="0" fontId="11" fillId="0" borderId="20" xfId="0" applyFont="1" applyBorder="1"/>
    <xf numFmtId="0" fontId="11" fillId="0" borderId="1" xfId="0" applyFont="1" applyBorder="1"/>
    <xf numFmtId="0" fontId="11" fillId="0" borderId="38" xfId="0" applyFont="1" applyBorder="1"/>
    <xf numFmtId="0" fontId="11" fillId="0" borderId="30" xfId="0" applyFont="1" applyBorder="1"/>
    <xf numFmtId="0" fontId="7" fillId="3" borderId="39" xfId="0" applyFont="1" applyFill="1" applyBorder="1"/>
    <xf numFmtId="0" fontId="11" fillId="0" borderId="40" xfId="0" applyFont="1" applyBorder="1"/>
    <xf numFmtId="0" fontId="11" fillId="0" borderId="41" xfId="0" applyFont="1" applyBorder="1"/>
    <xf numFmtId="0" fontId="11" fillId="0" borderId="42" xfId="0" applyFont="1" applyBorder="1"/>
    <xf numFmtId="0" fontId="11" fillId="0" borderId="43" xfId="0" applyFont="1" applyBorder="1"/>
    <xf numFmtId="1" fontId="8" fillId="3" borderId="15" xfId="0" applyNumberFormat="1" applyFont="1" applyFill="1" applyBorder="1"/>
    <xf numFmtId="0" fontId="9" fillId="3" borderId="22" xfId="0" applyFont="1" applyFill="1" applyBorder="1"/>
    <xf numFmtId="0" fontId="8" fillId="3" borderId="22" xfId="0" applyFont="1" applyFill="1" applyBorder="1"/>
    <xf numFmtId="1" fontId="0" fillId="7" borderId="22" xfId="0" applyNumberFormat="1" applyFill="1" applyBorder="1"/>
    <xf numFmtId="0" fontId="7" fillId="3" borderId="46" xfId="0" applyFont="1" applyFill="1" applyBorder="1"/>
    <xf numFmtId="0" fontId="8" fillId="7" borderId="46" xfId="0" applyFont="1" applyFill="1" applyBorder="1"/>
    <xf numFmtId="0" fontId="13" fillId="3" borderId="46" xfId="0" applyFont="1" applyFill="1" applyBorder="1"/>
    <xf numFmtId="0" fontId="0" fillId="0" borderId="43" xfId="0" applyBorder="1"/>
    <xf numFmtId="0" fontId="0" fillId="0" borderId="41" xfId="0" applyBorder="1"/>
    <xf numFmtId="0" fontId="0" fillId="0" borderId="40" xfId="0" applyBorder="1"/>
    <xf numFmtId="0" fontId="9" fillId="3" borderId="46" xfId="0" applyFont="1" applyFill="1" applyBorder="1"/>
    <xf numFmtId="0" fontId="0" fillId="0" borderId="44" xfId="0" applyBorder="1"/>
    <xf numFmtId="0" fontId="8" fillId="3" borderId="39" xfId="0" applyFont="1" applyFill="1" applyBorder="1"/>
    <xf numFmtId="1" fontId="0" fillId="7" borderId="39" xfId="0" applyNumberFormat="1" applyFill="1" applyBorder="1"/>
    <xf numFmtId="0" fontId="0" fillId="7" borderId="39" xfId="0" applyFill="1" applyBorder="1"/>
    <xf numFmtId="0" fontId="0" fillId="0" borderId="41" xfId="0" applyFill="1" applyBorder="1"/>
    <xf numFmtId="0" fontId="0" fillId="0" borderId="44" xfId="0" applyFill="1" applyBorder="1"/>
    <xf numFmtId="1" fontId="7" fillId="3" borderId="46" xfId="0" applyNumberFormat="1" applyFont="1" applyFill="1" applyBorder="1"/>
    <xf numFmtId="0" fontId="11" fillId="0" borderId="47" xfId="0" applyFont="1" applyBorder="1"/>
    <xf numFmtId="0" fontId="11" fillId="0" borderId="48" xfId="0" applyFont="1" applyBorder="1"/>
    <xf numFmtId="0" fontId="11" fillId="0" borderId="50" xfId="0" applyFont="1" applyBorder="1"/>
    <xf numFmtId="0" fontId="11" fillId="0" borderId="49" xfId="0" applyFont="1" applyBorder="1"/>
    <xf numFmtId="0" fontId="1" fillId="2" borderId="47" xfId="0" applyFont="1" applyFill="1" applyBorder="1"/>
    <xf numFmtId="1" fontId="9" fillId="3" borderId="46" xfId="0" applyNumberFormat="1" applyFont="1" applyFill="1" applyBorder="1"/>
    <xf numFmtId="1" fontId="8" fillId="3" borderId="46" xfId="0" applyNumberFormat="1" applyFont="1" applyFill="1" applyBorder="1"/>
    <xf numFmtId="1" fontId="15" fillId="7" borderId="46" xfId="0" applyNumberFormat="1" applyFont="1" applyFill="1" applyBorder="1"/>
    <xf numFmtId="0" fontId="15" fillId="7" borderId="46" xfId="0" applyFont="1" applyFill="1" applyBorder="1"/>
    <xf numFmtId="0" fontId="16" fillId="7" borderId="46" xfId="0" applyFont="1" applyFill="1" applyBorder="1"/>
    <xf numFmtId="0" fontId="6" fillId="2" borderId="53" xfId="0" applyNumberFormat="1" applyFont="1" applyFill="1" applyBorder="1" applyAlignment="1" applyProtection="1">
      <alignment horizontal="left" vertical="center" wrapText="1"/>
      <protection hidden="1"/>
    </xf>
    <xf numFmtId="0" fontId="0" fillId="0" borderId="54" xfId="0" applyBorder="1" applyAlignment="1">
      <alignment wrapText="1"/>
    </xf>
    <xf numFmtId="1" fontId="11" fillId="7" borderId="23" xfId="0" applyNumberFormat="1" applyFont="1" applyFill="1" applyBorder="1"/>
    <xf numFmtId="1" fontId="0" fillId="7" borderId="46" xfId="0" applyNumberFormat="1" applyFill="1" applyBorder="1"/>
    <xf numFmtId="49" fontId="6" fillId="2" borderId="19" xfId="0" applyNumberFormat="1" applyFont="1" applyFill="1" applyBorder="1" applyAlignment="1" applyProtection="1">
      <alignment horizontal="left" vertical="top" wrapText="1"/>
    </xf>
    <xf numFmtId="0" fontId="0" fillId="2" borderId="56" xfId="0" applyFill="1" applyBorder="1" applyAlignment="1">
      <alignment horizontal="center"/>
    </xf>
    <xf numFmtId="1" fontId="11" fillId="3" borderId="9" xfId="0" applyNumberFormat="1" applyFont="1" applyFill="1" applyBorder="1"/>
    <xf numFmtId="0" fontId="0" fillId="2" borderId="6" xfId="0" applyFill="1" applyBorder="1"/>
    <xf numFmtId="0" fontId="0" fillId="5" borderId="7" xfId="0" applyFill="1" applyBorder="1"/>
    <xf numFmtId="0" fontId="0" fillId="4" borderId="7" xfId="0" applyFill="1" applyBorder="1"/>
    <xf numFmtId="0" fontId="0" fillId="4" borderId="26" xfId="0" applyFill="1" applyBorder="1"/>
    <xf numFmtId="0" fontId="0" fillId="2" borderId="60" xfId="0" applyFill="1" applyBorder="1"/>
    <xf numFmtId="0" fontId="0" fillId="5" borderId="62" xfId="0" applyFill="1" applyBorder="1"/>
    <xf numFmtId="0" fontId="0" fillId="4" borderId="62" xfId="0" applyFill="1" applyBorder="1"/>
    <xf numFmtId="0" fontId="0" fillId="4" borderId="64" xfId="0" applyFill="1" applyBorder="1"/>
    <xf numFmtId="49" fontId="2" fillId="3" borderId="3" xfId="0" applyNumberFormat="1" applyFont="1" applyFill="1" applyBorder="1" applyAlignment="1" applyProtection="1">
      <alignment horizontal="left" vertical="center"/>
      <protection hidden="1"/>
    </xf>
    <xf numFmtId="0" fontId="0" fillId="7" borderId="3" xfId="0" applyFill="1" applyBorder="1" applyAlignment="1">
      <alignment horizontal="left" wrapText="1"/>
    </xf>
    <xf numFmtId="0" fontId="21" fillId="7" borderId="55" xfId="0" applyFont="1" applyFill="1" applyBorder="1" applyAlignment="1">
      <alignment horizontal="left" wrapText="1"/>
    </xf>
    <xf numFmtId="0" fontId="0" fillId="7" borderId="66" xfId="0" applyFill="1" applyBorder="1"/>
    <xf numFmtId="0" fontId="14" fillId="4" borderId="67" xfId="0" applyFont="1" applyFill="1" applyBorder="1"/>
    <xf numFmtId="1" fontId="14" fillId="3" borderId="67" xfId="0" applyNumberFormat="1" applyFont="1" applyFill="1" applyBorder="1"/>
    <xf numFmtId="0" fontId="18" fillId="3" borderId="67" xfId="0" applyFont="1" applyFill="1" applyBorder="1"/>
    <xf numFmtId="0" fontId="0" fillId="0" borderId="67" xfId="0" applyFill="1" applyBorder="1"/>
    <xf numFmtId="0" fontId="0" fillId="0" borderId="67" xfId="0" applyBorder="1"/>
    <xf numFmtId="0" fontId="18" fillId="3" borderId="68" xfId="0" applyFont="1" applyFill="1" applyBorder="1"/>
    <xf numFmtId="1" fontId="3" fillId="0" borderId="18" xfId="0" applyNumberFormat="1" applyFont="1" applyBorder="1" applyAlignment="1" applyProtection="1">
      <alignment horizontal="center" vertical="center"/>
      <protection hidden="1"/>
    </xf>
    <xf numFmtId="0" fontId="0" fillId="0" borderId="69" xfId="0" applyBorder="1"/>
    <xf numFmtId="0" fontId="2" fillId="0" borderId="70" xfId="0" applyNumberFormat="1" applyFont="1" applyBorder="1" applyAlignment="1" applyProtection="1">
      <alignment horizontal="center" vertical="top" wrapText="1"/>
      <protection hidden="1"/>
    </xf>
    <xf numFmtId="1" fontId="3" fillId="0" borderId="65" xfId="0" applyNumberFormat="1" applyFont="1" applyBorder="1" applyAlignment="1" applyProtection="1">
      <alignment horizontal="center" textRotation="90" wrapText="1"/>
      <protection hidden="1"/>
    </xf>
    <xf numFmtId="1" fontId="3" fillId="0" borderId="71" xfId="0" applyNumberFormat="1" applyFont="1" applyBorder="1" applyAlignment="1" applyProtection="1">
      <alignment horizontal="center" vertical="center"/>
      <protection hidden="1"/>
    </xf>
    <xf numFmtId="1" fontId="3" fillId="0" borderId="72" xfId="0" applyNumberFormat="1" applyFont="1" applyBorder="1" applyAlignment="1" applyProtection="1">
      <alignment horizontal="center" vertical="center" wrapText="1"/>
      <protection hidden="1"/>
    </xf>
    <xf numFmtId="0" fontId="7" fillId="3" borderId="73" xfId="0" applyFont="1" applyFill="1" applyBorder="1"/>
    <xf numFmtId="0" fontId="7" fillId="3" borderId="74" xfId="0" applyFont="1" applyFill="1" applyBorder="1"/>
    <xf numFmtId="0" fontId="8" fillId="7" borderId="73" xfId="0" applyFont="1" applyFill="1" applyBorder="1"/>
    <xf numFmtId="0" fontId="8" fillId="7" borderId="74" xfId="0" applyFont="1" applyFill="1" applyBorder="1"/>
    <xf numFmtId="0" fontId="13" fillId="3" borderId="73" xfId="0" applyFont="1" applyFill="1" applyBorder="1"/>
    <xf numFmtId="0" fontId="13" fillId="3" borderId="74" xfId="0" applyFont="1" applyFill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75" xfId="0" applyBorder="1"/>
    <xf numFmtId="0" fontId="0" fillId="0" borderId="76" xfId="0" applyBorder="1"/>
    <xf numFmtId="0" fontId="9" fillId="3" borderId="73" xfId="0" applyFont="1" applyFill="1" applyBorder="1"/>
    <xf numFmtId="0" fontId="9" fillId="3" borderId="74" xfId="0" applyFont="1" applyFill="1" applyBorder="1"/>
    <xf numFmtId="1" fontId="0" fillId="7" borderId="73" xfId="0" applyNumberFormat="1" applyFill="1" applyBorder="1"/>
    <xf numFmtId="1" fontId="0" fillId="7" borderId="74" xfId="0" applyNumberFormat="1" applyFill="1" applyBorder="1"/>
    <xf numFmtId="0" fontId="0" fillId="0" borderId="62" xfId="0" applyFill="1" applyBorder="1"/>
    <xf numFmtId="0" fontId="0" fillId="0" borderId="63" xfId="0" applyFill="1" applyBorder="1"/>
    <xf numFmtId="0" fontId="0" fillId="0" borderId="64" xfId="0" applyBorder="1"/>
    <xf numFmtId="0" fontId="0" fillId="0" borderId="65" xfId="0" applyBorder="1"/>
    <xf numFmtId="0" fontId="8" fillId="3" borderId="73" xfId="0" applyFont="1" applyFill="1" applyBorder="1"/>
    <xf numFmtId="0" fontId="8" fillId="3" borderId="74" xfId="0" applyFont="1" applyFill="1" applyBorder="1"/>
    <xf numFmtId="0" fontId="0" fillId="7" borderId="73" xfId="0" applyFill="1" applyBorder="1"/>
    <xf numFmtId="0" fontId="0" fillId="7" borderId="74" xfId="0" applyFill="1" applyBorder="1"/>
    <xf numFmtId="0" fontId="0" fillId="0" borderId="64" xfId="0" applyFill="1" applyBorder="1"/>
    <xf numFmtId="0" fontId="0" fillId="0" borderId="65" xfId="0" applyFill="1" applyBorder="1"/>
    <xf numFmtId="0" fontId="0" fillId="0" borderId="81" xfId="0" applyFill="1" applyBorder="1"/>
    <xf numFmtId="0" fontId="0" fillId="0" borderId="82" xfId="0" applyBorder="1"/>
    <xf numFmtId="1" fontId="7" fillId="3" borderId="73" xfId="0" applyNumberFormat="1" applyFont="1" applyFill="1" applyBorder="1"/>
    <xf numFmtId="0" fontId="11" fillId="0" borderId="75" xfId="0" applyFont="1" applyBorder="1"/>
    <xf numFmtId="0" fontId="11" fillId="0" borderId="76" xfId="0" applyFont="1" applyBorder="1"/>
    <xf numFmtId="0" fontId="11" fillId="0" borderId="62" xfId="0" applyFont="1" applyBorder="1"/>
    <xf numFmtId="0" fontId="11" fillId="0" borderId="63" xfId="0" applyFont="1" applyBorder="1"/>
    <xf numFmtId="0" fontId="11" fillId="0" borderId="77" xfId="0" applyFont="1" applyBorder="1"/>
    <xf numFmtId="0" fontId="11" fillId="0" borderId="78" xfId="0" applyFont="1" applyBorder="1"/>
    <xf numFmtId="0" fontId="11" fillId="0" borderId="60" xfId="0" applyFont="1" applyBorder="1"/>
    <xf numFmtId="0" fontId="11" fillId="0" borderId="61" xfId="0" applyFont="1" applyBorder="1"/>
    <xf numFmtId="0" fontId="1" fillId="2" borderId="61" xfId="0" applyFont="1" applyFill="1" applyBorder="1"/>
    <xf numFmtId="0" fontId="1" fillId="2" borderId="63" xfId="0" applyFont="1" applyFill="1" applyBorder="1"/>
    <xf numFmtId="1" fontId="9" fillId="3" borderId="73" xfId="0" applyNumberFormat="1" applyFont="1" applyFill="1" applyBorder="1"/>
    <xf numFmtId="0" fontId="1" fillId="2" borderId="75" xfId="0" applyFont="1" applyFill="1" applyBorder="1"/>
    <xf numFmtId="0" fontId="1" fillId="2" borderId="76" xfId="0" applyFont="1" applyFill="1" applyBorder="1"/>
    <xf numFmtId="1" fontId="8" fillId="3" borderId="73" xfId="0" applyNumberFormat="1" applyFont="1" applyFill="1" applyBorder="1"/>
    <xf numFmtId="1" fontId="8" fillId="3" borderId="74" xfId="0" applyNumberFormat="1" applyFont="1" applyFill="1" applyBorder="1"/>
    <xf numFmtId="1" fontId="15" fillId="7" borderId="73" xfId="0" applyNumberFormat="1" applyFont="1" applyFill="1" applyBorder="1"/>
    <xf numFmtId="1" fontId="15" fillId="7" borderId="74" xfId="0" applyNumberFormat="1" applyFont="1" applyFill="1" applyBorder="1"/>
    <xf numFmtId="0" fontId="15" fillId="7" borderId="73" xfId="0" applyFont="1" applyFill="1" applyBorder="1"/>
    <xf numFmtId="0" fontId="15" fillId="7" borderId="74" xfId="0" applyFont="1" applyFill="1" applyBorder="1"/>
    <xf numFmtId="0" fontId="16" fillId="7" borderId="73" xfId="0" applyFont="1" applyFill="1" applyBorder="1"/>
    <xf numFmtId="0" fontId="16" fillId="7" borderId="74" xfId="0" applyFont="1" applyFill="1" applyBorder="1"/>
    <xf numFmtId="0" fontId="0" fillId="0" borderId="81" xfId="0" applyBorder="1"/>
    <xf numFmtId="1" fontId="3" fillId="0" borderId="71" xfId="0" applyNumberFormat="1" applyFont="1" applyBorder="1" applyAlignment="1" applyProtection="1">
      <alignment horizontal="center" vertical="center" wrapText="1"/>
      <protection hidden="1"/>
    </xf>
    <xf numFmtId="0" fontId="0" fillId="7" borderId="83" xfId="0" applyFill="1" applyBorder="1"/>
    <xf numFmtId="0" fontId="0" fillId="4" borderId="31" xfId="0" applyFill="1" applyBorder="1"/>
    <xf numFmtId="0" fontId="0" fillId="4" borderId="38" xfId="0" applyFill="1" applyBorder="1"/>
    <xf numFmtId="0" fontId="7" fillId="3" borderId="85" xfId="0" applyFont="1" applyFill="1" applyBorder="1"/>
    <xf numFmtId="0" fontId="8" fillId="7" borderId="85" xfId="0" applyFont="1" applyFill="1" applyBorder="1"/>
    <xf numFmtId="0" fontId="11" fillId="2" borderId="35" xfId="0" applyFont="1" applyFill="1" applyBorder="1" applyAlignment="1">
      <alignment horizontal="center"/>
    </xf>
    <xf numFmtId="0" fontId="12" fillId="3" borderId="85" xfId="0" applyFont="1" applyFill="1" applyBorder="1"/>
    <xf numFmtId="0" fontId="9" fillId="3" borderId="85" xfId="0" applyFont="1" applyFill="1" applyBorder="1"/>
    <xf numFmtId="0" fontId="0" fillId="7" borderId="85" xfId="0" applyFill="1" applyBorder="1"/>
    <xf numFmtId="0" fontId="0" fillId="3" borderId="85" xfId="0" applyFill="1" applyBorder="1"/>
    <xf numFmtId="0" fontId="0" fillId="2" borderId="59" xfId="0" applyFill="1" applyBorder="1"/>
    <xf numFmtId="0" fontId="11" fillId="5" borderId="56" xfId="0" applyFont="1" applyFill="1" applyBorder="1" applyAlignment="1">
      <alignment horizontal="center"/>
    </xf>
    <xf numFmtId="0" fontId="0" fillId="0" borderId="35" xfId="0" applyBorder="1"/>
    <xf numFmtId="0" fontId="17" fillId="0" borderId="88" xfId="0" applyFont="1" applyBorder="1"/>
    <xf numFmtId="1" fontId="11" fillId="5" borderId="9" xfId="0" applyNumberFormat="1" applyFont="1" applyFill="1" applyBorder="1"/>
    <xf numFmtId="1" fontId="11" fillId="5" borderId="10" xfId="0" applyNumberFormat="1" applyFont="1" applyFill="1" applyBorder="1"/>
    <xf numFmtId="1" fontId="11" fillId="5" borderId="2" xfId="0" applyNumberFormat="1" applyFont="1" applyFill="1" applyBorder="1"/>
    <xf numFmtId="0" fontId="0" fillId="5" borderId="9" xfId="0" applyFill="1" applyBorder="1"/>
    <xf numFmtId="0" fontId="0" fillId="5" borderId="26" xfId="0" applyFill="1" applyBorder="1"/>
    <xf numFmtId="1" fontId="11" fillId="5" borderId="19" xfId="0" applyNumberFormat="1" applyFont="1" applyFill="1" applyBorder="1"/>
    <xf numFmtId="0" fontId="0" fillId="5" borderId="37" xfId="0" applyFill="1" applyBorder="1"/>
    <xf numFmtId="0" fontId="0" fillId="5" borderId="19" xfId="0" applyFill="1" applyBorder="1"/>
    <xf numFmtId="0" fontId="0" fillId="5" borderId="8" xfId="0" applyFill="1" applyBorder="1"/>
    <xf numFmtId="1" fontId="11" fillId="5" borderId="23" xfId="0" applyNumberFormat="1" applyFont="1" applyFill="1" applyBorder="1"/>
    <xf numFmtId="0" fontId="0" fillId="5" borderId="23" xfId="0" applyFill="1" applyBorder="1"/>
    <xf numFmtId="0" fontId="0" fillId="5" borderId="74" xfId="0" applyFill="1" applyBorder="1"/>
    <xf numFmtId="1" fontId="0" fillId="0" borderId="54" xfId="0" applyNumberFormat="1" applyBorder="1" applyAlignment="1">
      <alignment wrapText="1"/>
    </xf>
    <xf numFmtId="1" fontId="13" fillId="3" borderId="23" xfId="0" applyNumberFormat="1" applyFont="1" applyFill="1" applyBorder="1"/>
    <xf numFmtId="1" fontId="0" fillId="7" borderId="66" xfId="0" applyNumberFormat="1" applyFill="1" applyBorder="1"/>
    <xf numFmtId="1" fontId="11" fillId="7" borderId="66" xfId="0" applyNumberFormat="1" applyFont="1" applyFill="1" applyBorder="1"/>
    <xf numFmtId="1" fontId="0" fillId="3" borderId="9" xfId="0" applyNumberFormat="1" applyFill="1" applyBorder="1"/>
    <xf numFmtId="1" fontId="0" fillId="0" borderId="0" xfId="0" applyNumberFormat="1" applyFill="1" applyBorder="1"/>
    <xf numFmtId="1" fontId="11" fillId="0" borderId="0" xfId="0" applyNumberFormat="1" applyFont="1" applyFill="1" applyBorder="1"/>
    <xf numFmtId="1" fontId="0" fillId="0" borderId="0" xfId="0" applyNumberFormat="1" applyFill="1"/>
    <xf numFmtId="1" fontId="0" fillId="0" borderId="0" xfId="0" applyNumberFormat="1"/>
    <xf numFmtId="1" fontId="8" fillId="7" borderId="23" xfId="0" applyNumberFormat="1" applyFont="1" applyFill="1" applyBorder="1"/>
    <xf numFmtId="49" fontId="6" fillId="3" borderId="11" xfId="0" applyNumberFormat="1" applyFont="1" applyFill="1" applyBorder="1" applyAlignment="1" applyProtection="1">
      <alignment horizontal="left" vertical="center"/>
      <protection hidden="1"/>
    </xf>
    <xf numFmtId="49" fontId="6" fillId="3" borderId="13" xfId="0" applyNumberFormat="1" applyFont="1" applyFill="1" applyBorder="1" applyAlignment="1" applyProtection="1">
      <alignment horizontal="left" vertical="center"/>
      <protection hidden="1"/>
    </xf>
    <xf numFmtId="49" fontId="6" fillId="3" borderId="29" xfId="0" applyNumberFormat="1" applyFont="1" applyFill="1" applyBorder="1" applyAlignment="1" applyProtection="1">
      <alignment horizontal="left" vertical="center"/>
      <protection hidden="1"/>
    </xf>
    <xf numFmtId="0" fontId="0" fillId="0" borderId="89" xfId="0" applyFill="1" applyBorder="1" applyAlignment="1">
      <alignment textRotation="90"/>
    </xf>
    <xf numFmtId="0" fontId="0" fillId="5" borderId="56" xfId="0" applyFill="1" applyBorder="1"/>
    <xf numFmtId="0" fontId="0" fillId="4" borderId="56" xfId="0" applyFill="1" applyBorder="1"/>
    <xf numFmtId="0" fontId="0" fillId="4" borderId="87" xfId="0" applyFill="1" applyBorder="1"/>
    <xf numFmtId="0" fontId="9" fillId="4" borderId="69" xfId="0" applyFont="1" applyFill="1" applyBorder="1"/>
    <xf numFmtId="0" fontId="0" fillId="0" borderId="90" xfId="0" applyFill="1" applyBorder="1" applyAlignment="1">
      <alignment textRotation="90"/>
    </xf>
    <xf numFmtId="0" fontId="0" fillId="0" borderId="91" xfId="0" applyFill="1" applyBorder="1" applyAlignment="1">
      <alignment textRotation="90"/>
    </xf>
    <xf numFmtId="0" fontId="0" fillId="2" borderId="92" xfId="0" applyFill="1" applyBorder="1"/>
    <xf numFmtId="0" fontId="0" fillId="2" borderId="93" xfId="0" applyFill="1" applyBorder="1"/>
    <xf numFmtId="0" fontId="0" fillId="5" borderId="94" xfId="0" applyFill="1" applyBorder="1"/>
    <xf numFmtId="0" fontId="0" fillId="5" borderId="95" xfId="0" applyFill="1" applyBorder="1"/>
    <xf numFmtId="0" fontId="0" fillId="4" borderId="94" xfId="0" applyFill="1" applyBorder="1"/>
    <xf numFmtId="0" fontId="0" fillId="4" borderId="95" xfId="0" applyFill="1" applyBorder="1"/>
    <xf numFmtId="0" fontId="0" fillId="4" borderId="96" xfId="0" applyFill="1" applyBorder="1"/>
    <xf numFmtId="0" fontId="0" fillId="4" borderId="97" xfId="0" applyFill="1" applyBorder="1"/>
    <xf numFmtId="0" fontId="0" fillId="0" borderId="107" xfId="0" applyFill="1" applyBorder="1" applyAlignment="1">
      <alignment textRotation="90"/>
    </xf>
    <xf numFmtId="0" fontId="0" fillId="0" borderId="108" xfId="0" applyFill="1" applyBorder="1" applyAlignment="1">
      <alignment textRotation="90"/>
    </xf>
    <xf numFmtId="0" fontId="0" fillId="0" borderId="109" xfId="0" applyFill="1" applyBorder="1" applyAlignment="1">
      <alignment textRotation="90"/>
    </xf>
    <xf numFmtId="0" fontId="0" fillId="0" borderId="110" xfId="0" applyFill="1" applyBorder="1" applyAlignment="1">
      <alignment textRotation="90"/>
    </xf>
    <xf numFmtId="0" fontId="0" fillId="2" borderId="111" xfId="0" applyFill="1" applyBorder="1"/>
    <xf numFmtId="0" fontId="0" fillId="5" borderId="112" xfId="0" applyFill="1" applyBorder="1"/>
    <xf numFmtId="0" fontId="0" fillId="4" borderId="112" xfId="0" applyFill="1" applyBorder="1"/>
    <xf numFmtId="0" fontId="0" fillId="4" borderId="113" xfId="0" applyFill="1" applyBorder="1"/>
    <xf numFmtId="0" fontId="0" fillId="0" borderId="20" xfId="0" applyBorder="1"/>
    <xf numFmtId="0" fontId="0" fillId="0" borderId="0" xfId="0" applyBorder="1" applyAlignment="1">
      <alignment horizontal="left" wrapText="1"/>
    </xf>
    <xf numFmtId="0" fontId="0" fillId="9" borderId="9" xfId="0" applyFill="1" applyBorder="1"/>
    <xf numFmtId="0" fontId="0" fillId="5" borderId="114" xfId="0" applyFill="1" applyBorder="1"/>
    <xf numFmtId="1" fontId="11" fillId="7" borderId="17" xfId="0" applyNumberFormat="1" applyFont="1" applyFill="1" applyBorder="1"/>
    <xf numFmtId="0" fontId="6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6" fillId="2" borderId="9" xfId="0" applyNumberFormat="1" applyFont="1" applyFill="1" applyBorder="1" applyAlignment="1" applyProtection="1">
      <alignment horizontal="left" vertical="center" wrapText="1"/>
      <protection hidden="1"/>
    </xf>
    <xf numFmtId="0" fontId="6" fillId="2" borderId="5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35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7" borderId="85" xfId="0" applyFont="1" applyFill="1" applyBorder="1" applyAlignment="1">
      <alignment horizontal="center"/>
    </xf>
    <xf numFmtId="0" fontId="1" fillId="5" borderId="87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11" fillId="2" borderId="115" xfId="0" applyFont="1" applyFill="1" applyBorder="1" applyAlignment="1">
      <alignment horizontal="center"/>
    </xf>
    <xf numFmtId="0" fontId="0" fillId="4" borderId="13" xfId="0" applyFill="1" applyBorder="1"/>
    <xf numFmtId="0" fontId="0" fillId="10" borderId="3" xfId="0" applyFill="1" applyBorder="1"/>
    <xf numFmtId="0" fontId="0" fillId="10" borderId="23" xfId="0" applyFill="1" applyBorder="1"/>
    <xf numFmtId="0" fontId="22" fillId="8" borderId="60" xfId="0" applyFont="1" applyFill="1" applyBorder="1"/>
    <xf numFmtId="0" fontId="22" fillId="8" borderId="12" xfId="0" applyFont="1" applyFill="1" applyBorder="1"/>
    <xf numFmtId="0" fontId="22" fillId="8" borderId="57" xfId="0" applyFont="1" applyFill="1" applyBorder="1"/>
    <xf numFmtId="0" fontId="22" fillId="8" borderId="20" xfId="0" applyFont="1" applyFill="1" applyBorder="1"/>
    <xf numFmtId="0" fontId="22" fillId="8" borderId="9" xfId="0" applyFont="1" applyFill="1" applyBorder="1"/>
    <xf numFmtId="0" fontId="22" fillId="8" borderId="76" xfId="0" applyFont="1" applyFill="1" applyBorder="1"/>
    <xf numFmtId="0" fontId="22" fillId="8" borderId="73" xfId="0" applyFont="1" applyFill="1" applyBorder="1"/>
    <xf numFmtId="0" fontId="22" fillId="8" borderId="23" xfId="0" applyFont="1" applyFill="1" applyBorder="1"/>
    <xf numFmtId="0" fontId="22" fillId="8" borderId="55" xfId="0" applyFont="1" applyFill="1" applyBorder="1"/>
    <xf numFmtId="0" fontId="22" fillId="8" borderId="3" xfId="0" applyFont="1" applyFill="1" applyBorder="1"/>
    <xf numFmtId="0" fontId="22" fillId="8" borderId="74" xfId="0" applyFont="1" applyFill="1" applyBorder="1"/>
    <xf numFmtId="0" fontId="22" fillId="8" borderId="22" xfId="0" applyFont="1" applyFill="1" applyBorder="1"/>
    <xf numFmtId="49" fontId="5" fillId="0" borderId="27" xfId="0" applyNumberFormat="1" applyFont="1" applyFill="1" applyBorder="1" applyAlignment="1" applyProtection="1">
      <alignment horizontal="left" vertical="center"/>
      <protection hidden="1"/>
    </xf>
    <xf numFmtId="0" fontId="23" fillId="2" borderId="75" xfId="0" applyFont="1" applyFill="1" applyBorder="1"/>
    <xf numFmtId="0" fontId="23" fillId="2" borderId="9" xfId="0" applyFont="1" applyFill="1" applyBorder="1"/>
    <xf numFmtId="0" fontId="23" fillId="2" borderId="40" xfId="0" applyFont="1" applyFill="1" applyBorder="1"/>
    <xf numFmtId="0" fontId="23" fillId="2" borderId="20" xfId="0" applyFont="1" applyFill="1" applyBorder="1"/>
    <xf numFmtId="0" fontId="23" fillId="2" borderId="76" xfId="0" applyFont="1" applyFill="1" applyBorder="1"/>
    <xf numFmtId="0" fontId="23" fillId="2" borderId="62" xfId="0" applyFont="1" applyFill="1" applyBorder="1"/>
    <xf numFmtId="0" fontId="23" fillId="2" borderId="10" xfId="0" applyFont="1" applyFill="1" applyBorder="1"/>
    <xf numFmtId="0" fontId="23" fillId="2" borderId="41" xfId="0" applyFont="1" applyFill="1" applyBorder="1"/>
    <xf numFmtId="0" fontId="23" fillId="2" borderId="1" xfId="0" applyFont="1" applyFill="1" applyBorder="1"/>
    <xf numFmtId="0" fontId="23" fillId="2" borderId="63" xfId="0" applyFont="1" applyFill="1" applyBorder="1"/>
    <xf numFmtId="0" fontId="23" fillId="2" borderId="77" xfId="0" applyFont="1" applyFill="1" applyBorder="1"/>
    <xf numFmtId="0" fontId="23" fillId="2" borderId="19" xfId="0" applyFont="1" applyFill="1" applyBorder="1"/>
    <xf numFmtId="0" fontId="23" fillId="2" borderId="42" xfId="0" applyFont="1" applyFill="1" applyBorder="1"/>
    <xf numFmtId="0" fontId="23" fillId="2" borderId="38" xfId="0" applyFont="1" applyFill="1" applyBorder="1"/>
    <xf numFmtId="0" fontId="23" fillId="2" borderId="78" xfId="0" applyFont="1" applyFill="1" applyBorder="1"/>
    <xf numFmtId="0" fontId="23" fillId="2" borderId="48" xfId="0" applyFont="1" applyFill="1" applyBorder="1"/>
    <xf numFmtId="0" fontId="23" fillId="2" borderId="64" xfId="0" applyFont="1" applyFill="1" applyBorder="1"/>
    <xf numFmtId="0" fontId="23" fillId="2" borderId="2" xfId="0" applyFont="1" applyFill="1" applyBorder="1"/>
    <xf numFmtId="0" fontId="23" fillId="2" borderId="44" xfId="0" applyFont="1" applyFill="1" applyBorder="1"/>
    <xf numFmtId="0" fontId="23" fillId="2" borderId="25" xfId="0" applyFont="1" applyFill="1" applyBorder="1"/>
    <xf numFmtId="0" fontId="23" fillId="2" borderId="65" xfId="0" applyFont="1" applyFill="1" applyBorder="1"/>
    <xf numFmtId="0" fontId="23" fillId="2" borderId="47" xfId="0" applyFont="1" applyFill="1" applyBorder="1"/>
    <xf numFmtId="0" fontId="23" fillId="2" borderId="50" xfId="0" applyFont="1" applyFill="1" applyBorder="1"/>
    <xf numFmtId="0" fontId="23" fillId="2" borderId="52" xfId="0" applyFont="1" applyFill="1" applyBorder="1"/>
    <xf numFmtId="0" fontId="23" fillId="2" borderId="60" xfId="0" applyFont="1" applyFill="1" applyBorder="1"/>
    <xf numFmtId="0" fontId="23" fillId="2" borderId="12" xfId="0" applyFont="1" applyFill="1" applyBorder="1"/>
    <xf numFmtId="0" fontId="23" fillId="2" borderId="43" xfId="0" applyFont="1" applyFill="1" applyBorder="1"/>
    <xf numFmtId="0" fontId="23" fillId="2" borderId="30" xfId="0" applyFont="1" applyFill="1" applyBorder="1"/>
    <xf numFmtId="0" fontId="23" fillId="2" borderId="61" xfId="0" applyFont="1" applyFill="1" applyBorder="1"/>
    <xf numFmtId="0" fontId="23" fillId="2" borderId="49" xfId="0" applyFont="1" applyFill="1" applyBorder="1"/>
    <xf numFmtId="0" fontId="23" fillId="2" borderId="79" xfId="0" applyFont="1" applyFill="1" applyBorder="1"/>
    <xf numFmtId="0" fontId="23" fillId="2" borderId="37" xfId="0" applyFont="1" applyFill="1" applyBorder="1"/>
    <xf numFmtId="0" fontId="23" fillId="2" borderId="45" xfId="0" applyFont="1" applyFill="1" applyBorder="1"/>
    <xf numFmtId="0" fontId="23" fillId="2" borderId="31" xfId="0" applyFont="1" applyFill="1" applyBorder="1"/>
    <xf numFmtId="0" fontId="23" fillId="2" borderId="80" xfId="0" applyFont="1" applyFill="1" applyBorder="1"/>
    <xf numFmtId="0" fontId="23" fillId="2" borderId="51" xfId="0" applyFont="1" applyFill="1" applyBorder="1"/>
    <xf numFmtId="0" fontId="23" fillId="5" borderId="62" xfId="0" applyFont="1" applyFill="1" applyBorder="1"/>
    <xf numFmtId="0" fontId="23" fillId="5" borderId="10" xfId="0" applyFont="1" applyFill="1" applyBorder="1"/>
    <xf numFmtId="0" fontId="23" fillId="5" borderId="41" xfId="0" applyFont="1" applyFill="1" applyBorder="1"/>
    <xf numFmtId="0" fontId="23" fillId="5" borderId="1" xfId="0" applyFont="1" applyFill="1" applyBorder="1"/>
    <xf numFmtId="0" fontId="23" fillId="5" borderId="63" xfId="0" applyFont="1" applyFill="1" applyBorder="1"/>
    <xf numFmtId="0" fontId="23" fillId="5" borderId="48" xfId="0" applyFont="1" applyFill="1" applyBorder="1"/>
    <xf numFmtId="0" fontId="23" fillId="5" borderId="64" xfId="0" applyFont="1" applyFill="1" applyBorder="1"/>
    <xf numFmtId="0" fontId="23" fillId="5" borderId="2" xfId="0" applyFont="1" applyFill="1" applyBorder="1"/>
    <xf numFmtId="0" fontId="23" fillId="5" borderId="44" xfId="0" applyFont="1" applyFill="1" applyBorder="1"/>
    <xf numFmtId="0" fontId="23" fillId="5" borderId="25" xfId="0" applyFont="1" applyFill="1" applyBorder="1"/>
    <xf numFmtId="0" fontId="23" fillId="5" borderId="65" xfId="0" applyFont="1" applyFill="1" applyBorder="1"/>
    <xf numFmtId="0" fontId="23" fillId="5" borderId="52" xfId="0" applyFont="1" applyFill="1" applyBorder="1"/>
    <xf numFmtId="1" fontId="23" fillId="3" borderId="9" xfId="0" applyNumberFormat="1" applyFont="1" applyFill="1" applyBorder="1"/>
    <xf numFmtId="0" fontId="23" fillId="4" borderId="9" xfId="0" applyFont="1" applyFill="1" applyBorder="1"/>
    <xf numFmtId="0" fontId="23" fillId="3" borderId="9" xfId="0" applyFont="1" applyFill="1" applyBorder="1"/>
    <xf numFmtId="0" fontId="23" fillId="3" borderId="16" xfId="0" applyFont="1" applyFill="1" applyBorder="1"/>
    <xf numFmtId="0" fontId="23" fillId="4" borderId="10" xfId="0" applyFont="1" applyFill="1" applyBorder="1"/>
    <xf numFmtId="0" fontId="23" fillId="3" borderId="10" xfId="0" applyFont="1" applyFill="1" applyBorder="1"/>
    <xf numFmtId="0" fontId="23" fillId="3" borderId="7" xfId="0" applyFont="1" applyFill="1" applyBorder="1"/>
    <xf numFmtId="0" fontId="23" fillId="4" borderId="19" xfId="0" applyFont="1" applyFill="1" applyBorder="1"/>
    <xf numFmtId="0" fontId="23" fillId="3" borderId="19" xfId="0" applyFont="1" applyFill="1" applyBorder="1"/>
    <xf numFmtId="0" fontId="23" fillId="3" borderId="8" xfId="0" applyFont="1" applyFill="1" applyBorder="1"/>
    <xf numFmtId="0" fontId="23" fillId="4" borderId="2" xfId="0" applyFont="1" applyFill="1" applyBorder="1"/>
    <xf numFmtId="0" fontId="23" fillId="3" borderId="2" xfId="0" applyFont="1" applyFill="1" applyBorder="1"/>
    <xf numFmtId="0" fontId="23" fillId="3" borderId="26" xfId="0" applyFont="1" applyFill="1" applyBorder="1"/>
    <xf numFmtId="1" fontId="23" fillId="3" borderId="12" xfId="0" applyNumberFormat="1" applyFont="1" applyFill="1" applyBorder="1"/>
    <xf numFmtId="0" fontId="23" fillId="4" borderId="12" xfId="0" applyFont="1" applyFill="1" applyBorder="1"/>
    <xf numFmtId="0" fontId="23" fillId="3" borderId="12" xfId="0" applyFont="1" applyFill="1" applyBorder="1"/>
    <xf numFmtId="0" fontId="23" fillId="3" borderId="6" xfId="0" applyFont="1" applyFill="1" applyBorder="1"/>
    <xf numFmtId="0" fontId="23" fillId="0" borderId="60" xfId="0" applyFont="1" applyBorder="1"/>
    <xf numFmtId="0" fontId="23" fillId="0" borderId="12" xfId="0" applyFont="1" applyBorder="1"/>
    <xf numFmtId="0" fontId="23" fillId="0" borderId="43" xfId="0" applyFont="1" applyBorder="1"/>
    <xf numFmtId="0" fontId="23" fillId="0" borderId="30" xfId="0" applyFont="1" applyBorder="1"/>
    <xf numFmtId="0" fontId="23" fillId="0" borderId="61" xfId="0" applyFont="1" applyBorder="1"/>
    <xf numFmtId="1" fontId="23" fillId="3" borderId="10" xfId="0" applyNumberFormat="1" applyFont="1" applyFill="1" applyBorder="1"/>
    <xf numFmtId="0" fontId="23" fillId="0" borderId="62" xfId="0" applyFont="1" applyBorder="1"/>
    <xf numFmtId="0" fontId="23" fillId="0" borderId="10" xfId="0" applyFont="1" applyBorder="1"/>
    <xf numFmtId="0" fontId="23" fillId="0" borderId="41" xfId="0" applyFont="1" applyBorder="1"/>
    <xf numFmtId="0" fontId="23" fillId="0" borderId="1" xfId="0" applyFont="1" applyBorder="1"/>
    <xf numFmtId="0" fontId="23" fillId="0" borderId="63" xfId="0" applyFont="1" applyBorder="1"/>
    <xf numFmtId="0" fontId="23" fillId="4" borderId="37" xfId="0" applyFont="1" applyFill="1" applyBorder="1"/>
    <xf numFmtId="0" fontId="23" fillId="3" borderId="36" xfId="0" applyFont="1" applyFill="1" applyBorder="1"/>
    <xf numFmtId="0" fontId="23" fillId="0" borderId="79" xfId="0" applyFont="1" applyBorder="1"/>
    <xf numFmtId="0" fontId="23" fillId="0" borderId="37" xfId="0" applyFont="1" applyBorder="1"/>
    <xf numFmtId="0" fontId="23" fillId="0" borderId="45" xfId="0" applyFont="1" applyBorder="1"/>
    <xf numFmtId="0" fontId="23" fillId="0" borderId="31" xfId="0" applyFont="1" applyBorder="1"/>
    <xf numFmtId="0" fontId="23" fillId="0" borderId="80" xfId="0" applyFont="1" applyBorder="1"/>
    <xf numFmtId="0" fontId="23" fillId="0" borderId="75" xfId="0" applyFont="1" applyBorder="1"/>
    <xf numFmtId="0" fontId="23" fillId="0" borderId="9" xfId="0" applyFont="1" applyBorder="1"/>
    <xf numFmtId="0" fontId="23" fillId="0" borderId="40" xfId="0" applyFont="1" applyBorder="1"/>
    <xf numFmtId="0" fontId="23" fillId="0" borderId="20" xfId="0" applyFont="1" applyBorder="1"/>
    <xf numFmtId="0" fontId="23" fillId="0" borderId="76" xfId="0" applyFont="1" applyBorder="1"/>
    <xf numFmtId="1" fontId="23" fillId="3" borderId="19" xfId="0" applyNumberFormat="1" applyFont="1" applyFill="1" applyBorder="1"/>
    <xf numFmtId="0" fontId="23" fillId="0" borderId="77" xfId="0" applyFont="1" applyBorder="1"/>
    <xf numFmtId="0" fontId="23" fillId="0" borderId="19" xfId="0" applyFont="1" applyBorder="1"/>
    <xf numFmtId="0" fontId="23" fillId="0" borderId="42" xfId="0" applyFont="1" applyBorder="1"/>
    <xf numFmtId="0" fontId="23" fillId="0" borderId="38" xfId="0" applyFont="1" applyBorder="1"/>
    <xf numFmtId="0" fontId="23" fillId="0" borderId="78" xfId="0" applyFont="1" applyBorder="1"/>
    <xf numFmtId="0" fontId="23" fillId="0" borderId="62" xfId="0" applyFont="1" applyFill="1" applyBorder="1"/>
    <xf numFmtId="0" fontId="23" fillId="0" borderId="10" xfId="0" applyFont="1" applyFill="1" applyBorder="1"/>
    <xf numFmtId="0" fontId="23" fillId="0" borderId="41" xfId="0" applyFont="1" applyFill="1" applyBorder="1"/>
    <xf numFmtId="0" fontId="23" fillId="0" borderId="1" xfId="0" applyFont="1" applyFill="1" applyBorder="1"/>
    <xf numFmtId="0" fontId="23" fillId="0" borderId="63" xfId="0" applyFont="1" applyFill="1" applyBorder="1"/>
    <xf numFmtId="0" fontId="23" fillId="3" borderId="63" xfId="0" applyFont="1" applyFill="1" applyBorder="1"/>
    <xf numFmtId="0" fontId="23" fillId="3" borderId="65" xfId="0" applyFont="1" applyFill="1" applyBorder="1"/>
    <xf numFmtId="0" fontId="23" fillId="0" borderId="64" xfId="0" applyFont="1" applyBorder="1"/>
    <xf numFmtId="0" fontId="23" fillId="0" borderId="2" xfId="0" applyFont="1" applyBorder="1"/>
    <xf numFmtId="0" fontId="23" fillId="0" borderId="44" xfId="0" applyFont="1" applyBorder="1"/>
    <xf numFmtId="0" fontId="23" fillId="0" borderId="25" xfId="0" applyFont="1" applyBorder="1"/>
    <xf numFmtId="0" fontId="23" fillId="0" borderId="65" xfId="0" applyFont="1" applyBorder="1"/>
    <xf numFmtId="49" fontId="10" fillId="8" borderId="103" xfId="0" applyNumberFormat="1" applyFont="1" applyFill="1" applyBorder="1" applyAlignment="1" applyProtection="1">
      <alignment horizontal="center" vertical="center"/>
      <protection hidden="1"/>
    </xf>
    <xf numFmtId="49" fontId="10" fillId="8" borderId="104" xfId="0" applyNumberFormat="1" applyFont="1" applyFill="1" applyBorder="1" applyAlignment="1" applyProtection="1">
      <alignment horizontal="center" vertical="center"/>
      <protection hidden="1"/>
    </xf>
    <xf numFmtId="0" fontId="1" fillId="0" borderId="10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54" xfId="0" applyFont="1" applyFill="1" applyBorder="1" applyAlignment="1">
      <alignment horizontal="center" vertical="center" textRotation="90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8" fillId="0" borderId="8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11" fillId="0" borderId="13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1" fillId="0" borderId="13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1" fillId="0" borderId="13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wrapText="1"/>
    </xf>
    <xf numFmtId="16" fontId="0" fillId="0" borderId="84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31" xfId="0" applyNumberFormat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5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101" xfId="0" applyBorder="1" applyAlignment="1">
      <alignment horizontal="center" wrapText="1"/>
    </xf>
    <xf numFmtId="0" fontId="0" fillId="0" borderId="24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8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2" fillId="0" borderId="102" xfId="0" applyNumberFormat="1" applyFont="1" applyBorder="1" applyAlignment="1" applyProtection="1">
      <alignment horizontal="center" vertical="center" wrapText="1"/>
      <protection hidden="1"/>
    </xf>
    <xf numFmtId="0" fontId="2" fillId="0" borderId="98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NumberFormat="1" applyFont="1" applyBorder="1" applyAlignment="1" applyProtection="1">
      <alignment horizontal="center" vertical="center" shrinkToFit="1"/>
      <protection hidden="1"/>
    </xf>
    <xf numFmtId="0" fontId="2" fillId="0" borderId="98" xfId="0" applyNumberFormat="1" applyFont="1" applyBorder="1" applyAlignment="1" applyProtection="1">
      <alignment horizontal="center" vertical="center" shrinkToFit="1"/>
      <protection hidden="1"/>
    </xf>
    <xf numFmtId="0" fontId="2" fillId="0" borderId="7" xfId="0" applyNumberFormat="1" applyFont="1" applyBorder="1" applyAlignment="1" applyProtection="1">
      <alignment horizontal="center" vertical="center" wrapText="1"/>
      <protection hidden="1"/>
    </xf>
    <xf numFmtId="1" fontId="2" fillId="0" borderId="10" xfId="0" applyNumberFormat="1" applyFont="1" applyBorder="1" applyAlignment="1" applyProtection="1">
      <alignment horizontal="center" shrinkToFit="1"/>
      <protection hidden="1"/>
    </xf>
    <xf numFmtId="1" fontId="2" fillId="0" borderId="63" xfId="0" applyNumberFormat="1" applyFont="1" applyBorder="1" applyAlignment="1" applyProtection="1">
      <alignment horizontal="center" shrinkToFit="1"/>
      <protection hidden="1"/>
    </xf>
    <xf numFmtId="1" fontId="3" fillId="0" borderId="77" xfId="0" applyNumberFormat="1" applyFont="1" applyBorder="1" applyAlignment="1" applyProtection="1">
      <alignment horizontal="center" textRotation="90"/>
      <protection hidden="1"/>
    </xf>
    <xf numFmtId="1" fontId="3" fillId="0" borderId="100" xfId="0" applyNumberFormat="1" applyFont="1" applyBorder="1" applyAlignment="1" applyProtection="1">
      <alignment horizontal="center" textRotation="90"/>
      <protection hidden="1"/>
    </xf>
    <xf numFmtId="1" fontId="3" fillId="0" borderId="19" xfId="0" applyNumberFormat="1" applyFont="1" applyBorder="1" applyAlignment="1" applyProtection="1">
      <alignment horizontal="center" textRotation="90"/>
      <protection hidden="1"/>
    </xf>
    <xf numFmtId="1" fontId="3" fillId="0" borderId="28" xfId="0" applyNumberFormat="1" applyFont="1" applyBorder="1" applyAlignment="1" applyProtection="1">
      <alignment horizontal="center" textRotation="90"/>
      <protection hidden="1"/>
    </xf>
    <xf numFmtId="1" fontId="3" fillId="0" borderId="38" xfId="0" applyNumberFormat="1" applyFont="1" applyBorder="1" applyAlignment="1" applyProtection="1">
      <alignment horizontal="center" textRotation="90"/>
      <protection hidden="1"/>
    </xf>
    <xf numFmtId="1" fontId="3" fillId="0" borderId="101" xfId="0" applyNumberFormat="1" applyFont="1" applyBorder="1" applyAlignment="1" applyProtection="1">
      <alignment horizontal="center" textRotation="90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/>
      <protection hidden="1"/>
    </xf>
    <xf numFmtId="1" fontId="2" fillId="0" borderId="63" xfId="0" applyNumberFormat="1" applyFont="1" applyBorder="1" applyAlignment="1" applyProtection="1">
      <alignment horizontal="center"/>
      <protection hidden="1"/>
    </xf>
    <xf numFmtId="49" fontId="2" fillId="0" borderId="10" xfId="0" applyNumberFormat="1" applyFont="1" applyBorder="1" applyAlignment="1" applyProtection="1">
      <alignment horizontal="center" textRotation="90"/>
      <protection hidden="1"/>
    </xf>
    <xf numFmtId="49" fontId="2" fillId="0" borderId="10" xfId="0" applyNumberFormat="1" applyFont="1" applyBorder="1" applyAlignment="1" applyProtection="1">
      <alignment horizontal="center"/>
      <protection hidden="1"/>
    </xf>
    <xf numFmtId="49" fontId="2" fillId="0" borderId="2" xfId="0" applyNumberFormat="1" applyFont="1" applyBorder="1" applyAlignment="1" applyProtection="1">
      <alignment horizontal="center"/>
      <protection hidden="1"/>
    </xf>
    <xf numFmtId="1" fontId="2" fillId="0" borderId="19" xfId="0" applyNumberFormat="1" applyFont="1" applyBorder="1" applyAlignment="1" applyProtection="1">
      <alignment horizontal="center" vertical="center" wrapText="1"/>
      <protection hidden="1"/>
    </xf>
    <xf numFmtId="1" fontId="2" fillId="0" borderId="37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2" fillId="0" borderId="8" xfId="0" applyNumberFormat="1" applyFont="1" applyBorder="1" applyAlignment="1" applyProtection="1">
      <alignment horizontal="center" vertical="center" wrapText="1"/>
      <protection hidden="1"/>
    </xf>
    <xf numFmtId="1" fontId="2" fillId="0" borderId="36" xfId="0" applyNumberFormat="1" applyFont="1" applyBorder="1" applyAlignment="1" applyProtection="1">
      <alignment horizontal="center" vertical="center" wrapText="1"/>
      <protection hidden="1"/>
    </xf>
    <xf numFmtId="1" fontId="2" fillId="0" borderId="16" xfId="0" applyNumberFormat="1" applyFont="1" applyBorder="1" applyAlignment="1" applyProtection="1">
      <alignment horizontal="center" vertical="center" wrapText="1"/>
      <protection hidden="1"/>
    </xf>
    <xf numFmtId="1" fontId="2" fillId="0" borderId="62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63" xfId="0" applyNumberFormat="1" applyFont="1" applyBorder="1" applyAlignment="1" applyProtection="1">
      <alignment horizontal="center" vertical="center" shrinkToFit="1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2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0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2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3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0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31" xfId="0" applyNumberFormat="1" applyFont="1" applyBorder="1" applyAlignment="1" applyProtection="1">
      <alignment horizontal="center" vertical="center" wrapText="1"/>
      <protection hidden="1"/>
    </xf>
    <xf numFmtId="1" fontId="2" fillId="0" borderId="7" xfId="0" applyNumberFormat="1" applyFont="1" applyBorder="1" applyAlignment="1" applyProtection="1">
      <alignment horizontal="center" vertical="center"/>
      <protection hidden="1"/>
    </xf>
    <xf numFmtId="0" fontId="20" fillId="0" borderId="54" xfId="0" applyFont="1" applyBorder="1" applyAlignment="1">
      <alignment horizontal="center" wrapText="1"/>
    </xf>
    <xf numFmtId="49" fontId="2" fillId="0" borderId="5" xfId="0" applyNumberFormat="1" applyFont="1" applyBorder="1" applyAlignment="1" applyProtection="1">
      <alignment horizontal="left" wrapText="1"/>
      <protection hidden="1"/>
    </xf>
    <xf numFmtId="49" fontId="2" fillId="0" borderId="99" xfId="0" applyNumberFormat="1" applyFont="1" applyBorder="1" applyAlignment="1" applyProtection="1">
      <alignment horizontal="left" wrapText="1"/>
      <protection hidden="1"/>
    </xf>
    <xf numFmtId="49" fontId="2" fillId="0" borderId="27" xfId="0" applyNumberFormat="1" applyFont="1" applyBorder="1" applyAlignment="1" applyProtection="1">
      <alignment horizontal="left" wrapText="1"/>
      <protection hidden="1"/>
    </xf>
    <xf numFmtId="49" fontId="2" fillId="0" borderId="17" xfId="0" applyNumberFormat="1" applyFont="1" applyBorder="1" applyAlignment="1" applyProtection="1">
      <alignment horizontal="left" wrapText="1"/>
      <protection hidden="1"/>
    </xf>
    <xf numFmtId="49" fontId="2" fillId="0" borderId="37" xfId="0" applyNumberFormat="1" applyFont="1" applyBorder="1" applyAlignment="1" applyProtection="1">
      <alignment horizontal="left" wrapText="1"/>
      <protection hidden="1"/>
    </xf>
    <xf numFmtId="49" fontId="2" fillId="0" borderId="28" xfId="0" applyNumberFormat="1" applyFont="1" applyBorder="1" applyAlignment="1" applyProtection="1">
      <alignment horizontal="left" wrapText="1"/>
      <protection hidden="1"/>
    </xf>
    <xf numFmtId="49" fontId="2" fillId="0" borderId="14" xfId="0" applyNumberFormat="1" applyFont="1" applyBorder="1" applyAlignment="1" applyProtection="1">
      <alignment horizontal="center" vertical="center" wrapText="1"/>
      <protection hidden="1"/>
    </xf>
    <xf numFmtId="49" fontId="2" fillId="0" borderId="16" xfId="0" applyNumberFormat="1" applyFont="1" applyBorder="1" applyAlignment="1" applyProtection="1">
      <alignment horizontal="center" vertical="center" wrapText="1"/>
      <protection hidden="1"/>
    </xf>
    <xf numFmtId="1" fontId="2" fillId="0" borderId="14" xfId="0" applyNumberFormat="1" applyFont="1" applyBorder="1" applyAlignment="1" applyProtection="1">
      <alignment horizontal="center" vertical="center" textRotation="90" wrapText="1"/>
      <protection hidden="1"/>
    </xf>
    <xf numFmtId="0" fontId="0" fillId="0" borderId="18" xfId="0" applyBorder="1"/>
    <xf numFmtId="0" fontId="0" fillId="0" borderId="36" xfId="0" applyBorder="1"/>
    <xf numFmtId="0" fontId="0" fillId="0" borderId="31" xfId="0" applyBorder="1"/>
    <xf numFmtId="0" fontId="0" fillId="0" borderId="16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48</xdr:col>
      <xdr:colOff>47623</xdr:colOff>
      <xdr:row>50</xdr:row>
      <xdr:rowOff>160533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79389" y="-979389"/>
          <a:ext cx="8494908" cy="104536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80" zoomScaleNormal="75" zoomScaleSheetLayoutView="80" workbookViewId="0">
      <selection activeCell="BC36" sqref="BC36"/>
    </sheetView>
  </sheetViews>
  <sheetFormatPr defaultRowHeight="12.75" x14ac:dyDescent="0.2"/>
  <cols>
    <col min="1" max="1" width="5" customWidth="1"/>
    <col min="2" max="53" width="3.28515625" customWidth="1"/>
    <col min="54" max="54" width="7.28515625" customWidth="1"/>
    <col min="55" max="55" width="5.5703125" customWidth="1"/>
    <col min="56" max="56" width="6.42578125" customWidth="1"/>
    <col min="57" max="57" width="5.42578125" customWidth="1"/>
    <col min="58" max="58" width="6.140625" customWidth="1"/>
    <col min="59" max="59" width="5" customWidth="1"/>
    <col min="60" max="60" width="7" customWidth="1"/>
    <col min="61" max="62" width="5.85546875" customWidth="1"/>
    <col min="63" max="63" width="6.28515625" customWidth="1"/>
    <col min="64" max="64" width="6" customWidth="1"/>
    <col min="65" max="65" width="6.28515625" customWidth="1"/>
    <col min="66" max="67" width="5.28515625" customWidth="1"/>
  </cols>
  <sheetData/>
  <pageMargins left="0.43" right="0" top="0.39370078740157483" bottom="0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7"/>
  <sheetViews>
    <sheetView view="pageBreakPreview" topLeftCell="A43" workbookViewId="0">
      <pane xSplit="3" topLeftCell="E1" activePane="topRight" state="frozen"/>
      <selection activeCell="A31" sqref="A31"/>
      <selection pane="topRight" activeCell="G31" sqref="G31"/>
    </sheetView>
  </sheetViews>
  <sheetFormatPr defaultRowHeight="12.75" x14ac:dyDescent="0.2"/>
  <cols>
    <col min="1" max="1" width="10.7109375" style="5" customWidth="1"/>
    <col min="2" max="2" width="35.5703125" style="5" customWidth="1"/>
    <col min="3" max="3" width="13.42578125" customWidth="1"/>
    <col min="4" max="4" width="5.85546875" customWidth="1"/>
    <col min="5" max="5" width="7" style="271" customWidth="1"/>
    <col min="6" max="6" width="7.42578125" style="271" customWidth="1"/>
    <col min="7" max="7" width="6.28515625" customWidth="1"/>
    <col min="8" max="8" width="8.140625" customWidth="1"/>
    <col min="9" max="10" width="7" customWidth="1"/>
    <col min="11" max="11" width="6.28515625" customWidth="1"/>
    <col min="12" max="18" width="5.140625" customWidth="1"/>
    <col min="19" max="35" width="4.85546875" customWidth="1"/>
  </cols>
  <sheetData>
    <row r="1" spans="1:35" ht="18.75" customHeight="1" thickBot="1" x14ac:dyDescent="0.3">
      <c r="A1" s="155"/>
      <c r="B1" s="515" t="s">
        <v>103</v>
      </c>
      <c r="C1" s="515"/>
      <c r="D1" s="155"/>
      <c r="E1" s="263"/>
      <c r="F1" s="263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</row>
    <row r="2" spans="1:35" ht="12.75" customHeight="1" x14ac:dyDescent="0.2">
      <c r="A2" s="516" t="s">
        <v>0</v>
      </c>
      <c r="B2" s="519" t="s">
        <v>1</v>
      </c>
      <c r="C2" s="522" t="s">
        <v>2</v>
      </c>
      <c r="D2" s="524" t="s">
        <v>3</v>
      </c>
      <c r="E2" s="525"/>
      <c r="F2" s="505" t="s">
        <v>4</v>
      </c>
      <c r="G2" s="509" t="s">
        <v>5</v>
      </c>
      <c r="H2" s="510"/>
      <c r="I2" s="510"/>
      <c r="J2" s="510"/>
      <c r="K2" s="51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83"/>
      <c r="AD2" s="83"/>
      <c r="AE2" s="6"/>
      <c r="AF2" s="6"/>
      <c r="AG2" s="6"/>
      <c r="AH2" s="6"/>
      <c r="AI2" s="6"/>
    </row>
    <row r="3" spans="1:35" x14ac:dyDescent="0.2">
      <c r="A3" s="517"/>
      <c r="B3" s="520"/>
      <c r="C3" s="523"/>
      <c r="D3" s="526"/>
      <c r="E3" s="527"/>
      <c r="F3" s="506"/>
      <c r="G3" s="496" t="s">
        <v>6</v>
      </c>
      <c r="H3" s="512"/>
      <c r="I3" s="503"/>
      <c r="J3" s="503"/>
      <c r="K3" s="514"/>
      <c r="L3" s="502" t="s">
        <v>7</v>
      </c>
      <c r="M3" s="488"/>
      <c r="N3" s="488"/>
      <c r="O3" s="488"/>
      <c r="P3" s="488"/>
      <c r="Q3" s="489"/>
      <c r="R3" s="502" t="s">
        <v>8</v>
      </c>
      <c r="S3" s="488"/>
      <c r="T3" s="488"/>
      <c r="U3" s="488"/>
      <c r="V3" s="488"/>
      <c r="W3" s="489"/>
      <c r="X3" s="502" t="s">
        <v>9</v>
      </c>
      <c r="Y3" s="503"/>
      <c r="Z3" s="503"/>
      <c r="AA3" s="503"/>
      <c r="AB3" s="503"/>
      <c r="AC3" s="504"/>
      <c r="AD3" s="487" t="s">
        <v>77</v>
      </c>
      <c r="AE3" s="488"/>
      <c r="AF3" s="488"/>
      <c r="AG3" s="488"/>
      <c r="AH3" s="488"/>
      <c r="AI3" s="489"/>
    </row>
    <row r="4" spans="1:35" ht="12.75" customHeight="1" x14ac:dyDescent="0.2">
      <c r="A4" s="517"/>
      <c r="B4" s="520"/>
      <c r="C4" s="490" t="s">
        <v>10</v>
      </c>
      <c r="D4" s="526"/>
      <c r="E4" s="527"/>
      <c r="F4" s="506"/>
      <c r="G4" s="497"/>
      <c r="H4" s="513"/>
      <c r="I4" s="493" t="s">
        <v>11</v>
      </c>
      <c r="J4" s="493" t="s">
        <v>12</v>
      </c>
      <c r="K4" s="496" t="s">
        <v>13</v>
      </c>
      <c r="L4" s="499" t="s">
        <v>14</v>
      </c>
      <c r="M4" s="500"/>
      <c r="N4" s="500"/>
      <c r="O4" s="500" t="s">
        <v>15</v>
      </c>
      <c r="P4" s="500"/>
      <c r="Q4" s="501"/>
      <c r="R4" s="499" t="s">
        <v>16</v>
      </c>
      <c r="S4" s="500"/>
      <c r="T4" s="500"/>
      <c r="U4" s="500" t="s">
        <v>17</v>
      </c>
      <c r="V4" s="500"/>
      <c r="W4" s="501"/>
      <c r="X4" s="499" t="s">
        <v>18</v>
      </c>
      <c r="Y4" s="500"/>
      <c r="Z4" s="500"/>
      <c r="AA4" s="500" t="s">
        <v>19</v>
      </c>
      <c r="AB4" s="500"/>
      <c r="AC4" s="501"/>
      <c r="AD4" s="508" t="s">
        <v>106</v>
      </c>
      <c r="AE4" s="500"/>
      <c r="AF4" s="500"/>
      <c r="AG4" s="500" t="s">
        <v>107</v>
      </c>
      <c r="AH4" s="500"/>
      <c r="AI4" s="501"/>
    </row>
    <row r="5" spans="1:35" ht="23.25" customHeight="1" x14ac:dyDescent="0.2">
      <c r="A5" s="517"/>
      <c r="B5" s="520"/>
      <c r="C5" s="491"/>
      <c r="D5" s="526"/>
      <c r="E5" s="527"/>
      <c r="F5" s="506"/>
      <c r="G5" s="497"/>
      <c r="H5" s="513"/>
      <c r="I5" s="494"/>
      <c r="J5" s="494"/>
      <c r="K5" s="497"/>
      <c r="L5" s="474">
        <v>17</v>
      </c>
      <c r="M5" s="475"/>
      <c r="N5" s="1" t="s">
        <v>20</v>
      </c>
      <c r="O5" s="478">
        <v>22</v>
      </c>
      <c r="P5" s="475"/>
      <c r="Q5" s="181" t="s">
        <v>20</v>
      </c>
      <c r="R5" s="474">
        <v>16</v>
      </c>
      <c r="S5" s="475"/>
      <c r="T5" s="1" t="s">
        <v>20</v>
      </c>
      <c r="U5" s="478">
        <v>14</v>
      </c>
      <c r="V5" s="475"/>
      <c r="W5" s="181" t="s">
        <v>20</v>
      </c>
      <c r="X5" s="474">
        <v>12</v>
      </c>
      <c r="Y5" s="475"/>
      <c r="Z5" s="1" t="s">
        <v>20</v>
      </c>
      <c r="AA5" s="476">
        <v>17</v>
      </c>
      <c r="AB5" s="477"/>
      <c r="AC5" s="181" t="s">
        <v>20</v>
      </c>
      <c r="AD5" s="475">
        <v>16</v>
      </c>
      <c r="AE5" s="475"/>
      <c r="AF5" s="1" t="s">
        <v>20</v>
      </c>
      <c r="AG5" s="478">
        <v>9</v>
      </c>
      <c r="AH5" s="475"/>
      <c r="AI5" s="181" t="s">
        <v>20</v>
      </c>
    </row>
    <row r="6" spans="1:35" ht="21.75" customHeight="1" x14ac:dyDescent="0.2">
      <c r="A6" s="517"/>
      <c r="B6" s="520"/>
      <c r="C6" s="491"/>
      <c r="D6" s="528"/>
      <c r="E6" s="529"/>
      <c r="F6" s="506"/>
      <c r="G6" s="497"/>
      <c r="H6" s="513"/>
      <c r="I6" s="495"/>
      <c r="J6" s="495"/>
      <c r="K6" s="498"/>
      <c r="L6" s="481" t="s">
        <v>6</v>
      </c>
      <c r="M6" s="479" t="s">
        <v>21</v>
      </c>
      <c r="N6" s="479"/>
      <c r="O6" s="483" t="s">
        <v>6</v>
      </c>
      <c r="P6" s="479" t="s">
        <v>21</v>
      </c>
      <c r="Q6" s="480"/>
      <c r="R6" s="481" t="s">
        <v>6</v>
      </c>
      <c r="S6" s="479" t="s">
        <v>21</v>
      </c>
      <c r="T6" s="479"/>
      <c r="U6" s="483" t="s">
        <v>6</v>
      </c>
      <c r="V6" s="479" t="s">
        <v>21</v>
      </c>
      <c r="W6" s="480"/>
      <c r="X6" s="481" t="s">
        <v>6</v>
      </c>
      <c r="Y6" s="479" t="s">
        <v>21</v>
      </c>
      <c r="Z6" s="479"/>
      <c r="AA6" s="483" t="s">
        <v>6</v>
      </c>
      <c r="AB6" s="479" t="s">
        <v>21</v>
      </c>
      <c r="AC6" s="480"/>
      <c r="AD6" s="485" t="s">
        <v>6</v>
      </c>
      <c r="AE6" s="479" t="s">
        <v>21</v>
      </c>
      <c r="AF6" s="479"/>
      <c r="AG6" s="483" t="s">
        <v>6</v>
      </c>
      <c r="AH6" s="479" t="s">
        <v>21</v>
      </c>
      <c r="AI6" s="480"/>
    </row>
    <row r="7" spans="1:35" ht="75.75" thickBot="1" x14ac:dyDescent="0.25">
      <c r="A7" s="518"/>
      <c r="B7" s="521"/>
      <c r="C7" s="492"/>
      <c r="D7" s="2" t="s">
        <v>22</v>
      </c>
      <c r="E7" s="2" t="s">
        <v>23</v>
      </c>
      <c r="F7" s="507"/>
      <c r="G7" s="2" t="s">
        <v>22</v>
      </c>
      <c r="H7" s="2" t="s">
        <v>23</v>
      </c>
      <c r="I7" s="2" t="s">
        <v>23</v>
      </c>
      <c r="J7" s="2" t="s">
        <v>23</v>
      </c>
      <c r="K7" s="42" t="s">
        <v>23</v>
      </c>
      <c r="L7" s="482"/>
      <c r="M7" s="3" t="s">
        <v>24</v>
      </c>
      <c r="N7" s="3" t="s">
        <v>25</v>
      </c>
      <c r="O7" s="484"/>
      <c r="P7" s="3" t="s">
        <v>24</v>
      </c>
      <c r="Q7" s="182" t="s">
        <v>25</v>
      </c>
      <c r="R7" s="482"/>
      <c r="S7" s="3" t="s">
        <v>24</v>
      </c>
      <c r="T7" s="3" t="s">
        <v>25</v>
      </c>
      <c r="U7" s="484"/>
      <c r="V7" s="3" t="s">
        <v>24</v>
      </c>
      <c r="W7" s="182" t="s">
        <v>25</v>
      </c>
      <c r="X7" s="482"/>
      <c r="Y7" s="3" t="s">
        <v>24</v>
      </c>
      <c r="Z7" s="3" t="s">
        <v>25</v>
      </c>
      <c r="AA7" s="484"/>
      <c r="AB7" s="3" t="s">
        <v>24</v>
      </c>
      <c r="AC7" s="182" t="s">
        <v>25</v>
      </c>
      <c r="AD7" s="486"/>
      <c r="AE7" s="3" t="s">
        <v>24</v>
      </c>
      <c r="AF7" s="3" t="s">
        <v>25</v>
      </c>
      <c r="AG7" s="484"/>
      <c r="AH7" s="3" t="s">
        <v>24</v>
      </c>
      <c r="AI7" s="182" t="s">
        <v>25</v>
      </c>
    </row>
    <row r="8" spans="1:35" ht="13.5" thickBot="1" x14ac:dyDescent="0.25">
      <c r="A8" s="4">
        <v>1</v>
      </c>
      <c r="B8" s="24">
        <v>2</v>
      </c>
      <c r="C8" s="26">
        <v>3</v>
      </c>
      <c r="D8" s="25">
        <v>4</v>
      </c>
      <c r="E8" s="19">
        <v>8</v>
      </c>
      <c r="F8" s="19">
        <v>9</v>
      </c>
      <c r="G8" s="19">
        <v>10</v>
      </c>
      <c r="H8" s="19">
        <v>11</v>
      </c>
      <c r="I8" s="19">
        <v>13</v>
      </c>
      <c r="J8" s="19">
        <v>15</v>
      </c>
      <c r="K8" s="20">
        <v>17</v>
      </c>
      <c r="L8" s="183">
        <v>18</v>
      </c>
      <c r="M8" s="21">
        <v>19</v>
      </c>
      <c r="N8" s="21">
        <v>20</v>
      </c>
      <c r="O8" s="22">
        <v>21</v>
      </c>
      <c r="P8" s="21">
        <v>22</v>
      </c>
      <c r="Q8" s="184">
        <v>23</v>
      </c>
      <c r="R8" s="183">
        <v>24</v>
      </c>
      <c r="S8" s="21">
        <v>25</v>
      </c>
      <c r="T8" s="21">
        <v>26</v>
      </c>
      <c r="U8" s="22">
        <v>27</v>
      </c>
      <c r="V8" s="21">
        <v>28</v>
      </c>
      <c r="W8" s="184">
        <v>29</v>
      </c>
      <c r="X8" s="236">
        <v>30</v>
      </c>
      <c r="Y8" s="21">
        <v>31</v>
      </c>
      <c r="Z8" s="21">
        <v>32</v>
      </c>
      <c r="AA8" s="21">
        <v>33</v>
      </c>
      <c r="AB8" s="21">
        <v>34</v>
      </c>
      <c r="AC8" s="184">
        <v>35</v>
      </c>
      <c r="AD8" s="179">
        <v>24</v>
      </c>
      <c r="AE8" s="21">
        <v>25</v>
      </c>
      <c r="AF8" s="21">
        <v>26</v>
      </c>
      <c r="AG8" s="22">
        <v>27</v>
      </c>
      <c r="AH8" s="21">
        <v>28</v>
      </c>
      <c r="AI8" s="184">
        <v>29</v>
      </c>
    </row>
    <row r="9" spans="1:35" ht="28.5" customHeight="1" thickBot="1" x14ac:dyDescent="0.3">
      <c r="A9" s="7"/>
      <c r="B9" s="16" t="s">
        <v>27</v>
      </c>
      <c r="C9" s="240"/>
      <c r="D9" s="62">
        <v>2106</v>
      </c>
      <c r="E9" s="74">
        <f>E10</f>
        <v>2106</v>
      </c>
      <c r="F9" s="74">
        <f>F10</f>
        <v>702</v>
      </c>
      <c r="G9" s="46">
        <v>1404</v>
      </c>
      <c r="H9" s="45">
        <f>H10</f>
        <v>1404</v>
      </c>
      <c r="I9" s="45">
        <f t="shared" ref="I9:K9" si="0">I10</f>
        <v>897</v>
      </c>
      <c r="J9" s="45">
        <f t="shared" si="0"/>
        <v>507</v>
      </c>
      <c r="K9" s="45">
        <f t="shared" si="0"/>
        <v>0</v>
      </c>
      <c r="L9" s="185">
        <f t="shared" ref="L9:Q9" si="1">SUM(L11:L24)</f>
        <v>612</v>
      </c>
      <c r="M9" s="90">
        <f t="shared" si="1"/>
        <v>211</v>
      </c>
      <c r="N9" s="121">
        <f t="shared" si="1"/>
        <v>0</v>
      </c>
      <c r="O9" s="116">
        <f t="shared" si="1"/>
        <v>792</v>
      </c>
      <c r="P9" s="90">
        <f t="shared" si="1"/>
        <v>296</v>
      </c>
      <c r="Q9" s="186">
        <f t="shared" si="1"/>
        <v>0</v>
      </c>
      <c r="R9" s="213">
        <f t="shared" ref="R9:AI9" si="2">R25+R31+R35</f>
        <v>576</v>
      </c>
      <c r="S9" s="90">
        <f t="shared" si="2"/>
        <v>282</v>
      </c>
      <c r="T9" s="121">
        <f t="shared" si="2"/>
        <v>0</v>
      </c>
      <c r="U9" s="116">
        <f t="shared" si="2"/>
        <v>504</v>
      </c>
      <c r="V9" s="90">
        <f t="shared" si="2"/>
        <v>304</v>
      </c>
      <c r="W9" s="186">
        <f t="shared" si="2"/>
        <v>0</v>
      </c>
      <c r="X9" s="213">
        <f t="shared" si="2"/>
        <v>432</v>
      </c>
      <c r="Y9" s="90">
        <f t="shared" si="2"/>
        <v>212</v>
      </c>
      <c r="Z9" s="121">
        <f t="shared" si="2"/>
        <v>0</v>
      </c>
      <c r="AA9" s="143">
        <f t="shared" si="2"/>
        <v>612</v>
      </c>
      <c r="AB9" s="90">
        <f t="shared" si="2"/>
        <v>256</v>
      </c>
      <c r="AC9" s="186">
        <f t="shared" si="2"/>
        <v>0</v>
      </c>
      <c r="AD9" s="116">
        <f t="shared" si="2"/>
        <v>576</v>
      </c>
      <c r="AE9" s="90">
        <f t="shared" si="2"/>
        <v>262</v>
      </c>
      <c r="AF9" s="121">
        <f t="shared" si="2"/>
        <v>0</v>
      </c>
      <c r="AG9" s="130">
        <f t="shared" si="2"/>
        <v>324</v>
      </c>
      <c r="AH9" s="90">
        <f t="shared" si="2"/>
        <v>152</v>
      </c>
      <c r="AI9" s="186">
        <f t="shared" si="2"/>
        <v>50</v>
      </c>
    </row>
    <row r="10" spans="1:35" ht="24.75" thickBot="1" x14ac:dyDescent="0.25">
      <c r="A10" s="7" t="s">
        <v>26</v>
      </c>
      <c r="B10" s="16" t="s">
        <v>183</v>
      </c>
      <c r="C10" s="241"/>
      <c r="D10" s="61"/>
      <c r="E10" s="75">
        <f>SUM(E11:E24)</f>
        <v>2106</v>
      </c>
      <c r="F10" s="75">
        <f t="shared" ref="F10:F50" si="3">E10-H10</f>
        <v>702</v>
      </c>
      <c r="G10" s="52"/>
      <c r="H10" s="51">
        <f>SUM(H11:H24)</f>
        <v>1404</v>
      </c>
      <c r="I10" s="51">
        <f t="shared" ref="I10:K10" si="4">SUM(I11:I24)</f>
        <v>897</v>
      </c>
      <c r="J10" s="51">
        <f t="shared" si="4"/>
        <v>507</v>
      </c>
      <c r="K10" s="51">
        <f t="shared" si="4"/>
        <v>0</v>
      </c>
      <c r="L10" s="187"/>
      <c r="M10" s="60"/>
      <c r="N10" s="105"/>
      <c r="O10" s="104"/>
      <c r="P10" s="60"/>
      <c r="Q10" s="188"/>
      <c r="R10" s="187"/>
      <c r="S10" s="60"/>
      <c r="T10" s="105"/>
      <c r="U10" s="104"/>
      <c r="V10" s="60"/>
      <c r="W10" s="188"/>
      <c r="X10" s="187"/>
      <c r="Y10" s="60"/>
      <c r="Z10" s="105"/>
      <c r="AA10" s="131"/>
      <c r="AB10" s="60"/>
      <c r="AC10" s="188"/>
      <c r="AD10" s="104"/>
      <c r="AE10" s="60"/>
      <c r="AF10" s="105"/>
      <c r="AG10" s="131"/>
      <c r="AH10" s="60"/>
      <c r="AI10" s="188"/>
    </row>
    <row r="11" spans="1:35" ht="15" x14ac:dyDescent="0.2">
      <c r="A11" s="273" t="s">
        <v>164</v>
      </c>
      <c r="B11" s="8" t="s">
        <v>185</v>
      </c>
      <c r="C11" s="307" t="s">
        <v>108</v>
      </c>
      <c r="D11" s="31"/>
      <c r="E11" s="379">
        <f>H11*1.5</f>
        <v>117</v>
      </c>
      <c r="F11" s="379">
        <f t="shared" si="3"/>
        <v>39</v>
      </c>
      <c r="G11" s="380"/>
      <c r="H11" s="381">
        <f t="shared" ref="H11:H19" si="5">L11+O11+R11+U11+X11+AA11</f>
        <v>78</v>
      </c>
      <c r="I11" s="381">
        <f t="shared" ref="I11:I19" si="6">H11-J11</f>
        <v>43</v>
      </c>
      <c r="J11" s="381">
        <f t="shared" ref="J11:J19" si="7">M11+P11+S11+V11+Y11+AB11</f>
        <v>35</v>
      </c>
      <c r="K11" s="382"/>
      <c r="L11" s="331">
        <v>34</v>
      </c>
      <c r="M11" s="332">
        <v>13</v>
      </c>
      <c r="N11" s="333"/>
      <c r="O11" s="334">
        <v>44</v>
      </c>
      <c r="P11" s="332">
        <v>22</v>
      </c>
      <c r="Q11" s="335"/>
      <c r="R11" s="214"/>
      <c r="S11" s="95"/>
      <c r="T11" s="122"/>
      <c r="U11" s="117"/>
      <c r="V11" s="95"/>
      <c r="W11" s="215"/>
      <c r="X11" s="214"/>
      <c r="Y11" s="95"/>
      <c r="Z11" s="122"/>
      <c r="AA11" s="144"/>
      <c r="AB11" s="95"/>
      <c r="AC11" s="215"/>
      <c r="AD11" s="117"/>
      <c r="AE11" s="95"/>
      <c r="AF11" s="122"/>
      <c r="AG11" s="144"/>
      <c r="AH11" s="95"/>
      <c r="AI11" s="215"/>
    </row>
    <row r="12" spans="1:35" ht="15" x14ac:dyDescent="0.2">
      <c r="A12" s="274" t="s">
        <v>165</v>
      </c>
      <c r="B12" s="17" t="s">
        <v>28</v>
      </c>
      <c r="C12" s="159" t="s">
        <v>110</v>
      </c>
      <c r="D12" s="31"/>
      <c r="E12" s="379">
        <f>H12*1.5</f>
        <v>175.5</v>
      </c>
      <c r="F12" s="379">
        <f t="shared" ref="F12" si="8">E12-H12</f>
        <v>58.5</v>
      </c>
      <c r="G12" s="383"/>
      <c r="H12" s="384">
        <f t="shared" ref="H12" si="9">L12+O12+R12+U12+X12+AA12</f>
        <v>117</v>
      </c>
      <c r="I12" s="384">
        <f t="shared" ref="I12" si="10">H12-J12</f>
        <v>95</v>
      </c>
      <c r="J12" s="384">
        <f t="shared" ref="J12" si="11">M12+P12+S12+V12+Y12+AB12</f>
        <v>22</v>
      </c>
      <c r="K12" s="382"/>
      <c r="L12" s="336">
        <v>51</v>
      </c>
      <c r="M12" s="337">
        <v>4</v>
      </c>
      <c r="N12" s="338"/>
      <c r="O12" s="339">
        <v>66</v>
      </c>
      <c r="P12" s="337">
        <v>18</v>
      </c>
      <c r="Q12" s="335"/>
      <c r="R12" s="214"/>
      <c r="S12" s="95"/>
      <c r="T12" s="122"/>
      <c r="U12" s="117"/>
      <c r="V12" s="95"/>
      <c r="W12" s="215"/>
      <c r="X12" s="214"/>
      <c r="Y12" s="95"/>
      <c r="Z12" s="122"/>
      <c r="AA12" s="144"/>
      <c r="AB12" s="95"/>
      <c r="AC12" s="215"/>
      <c r="AD12" s="117"/>
      <c r="AE12" s="95"/>
      <c r="AF12" s="122"/>
      <c r="AG12" s="144"/>
      <c r="AH12" s="95"/>
      <c r="AI12" s="215"/>
    </row>
    <row r="13" spans="1:35" ht="15" x14ac:dyDescent="0.2">
      <c r="A13" s="274" t="s">
        <v>166</v>
      </c>
      <c r="B13" s="9" t="s">
        <v>29</v>
      </c>
      <c r="C13" s="159" t="s">
        <v>110</v>
      </c>
      <c r="D13" s="27"/>
      <c r="E13" s="379">
        <f>H13*1.5</f>
        <v>175.5</v>
      </c>
      <c r="F13" s="379">
        <f t="shared" si="3"/>
        <v>58.5</v>
      </c>
      <c r="G13" s="383"/>
      <c r="H13" s="384">
        <f t="shared" si="5"/>
        <v>117</v>
      </c>
      <c r="I13" s="384">
        <f t="shared" si="6"/>
        <v>78</v>
      </c>
      <c r="J13" s="384">
        <f t="shared" si="7"/>
        <v>39</v>
      </c>
      <c r="K13" s="385"/>
      <c r="L13" s="336">
        <v>51</v>
      </c>
      <c r="M13" s="337">
        <v>17</v>
      </c>
      <c r="N13" s="338"/>
      <c r="O13" s="339">
        <v>66</v>
      </c>
      <c r="P13" s="337">
        <v>22</v>
      </c>
      <c r="Q13" s="340"/>
      <c r="R13" s="216"/>
      <c r="S13" s="96"/>
      <c r="T13" s="123"/>
      <c r="U13" s="118"/>
      <c r="V13" s="96"/>
      <c r="W13" s="217"/>
      <c r="X13" s="216"/>
      <c r="Y13" s="96"/>
      <c r="Z13" s="123"/>
      <c r="AA13" s="145"/>
      <c r="AB13" s="96"/>
      <c r="AC13" s="217"/>
      <c r="AD13" s="118"/>
      <c r="AE13" s="96"/>
      <c r="AF13" s="123"/>
      <c r="AG13" s="145"/>
      <c r="AH13" s="96"/>
      <c r="AI13" s="217"/>
    </row>
    <row r="14" spans="1:35" ht="25.5" x14ac:dyDescent="0.2">
      <c r="A14" s="274" t="s">
        <v>168</v>
      </c>
      <c r="B14" s="9" t="s">
        <v>167</v>
      </c>
      <c r="C14" s="309" t="s">
        <v>108</v>
      </c>
      <c r="D14" s="27"/>
      <c r="E14" s="379">
        <f t="shared" ref="E14:E24" si="12">H14*1.5</f>
        <v>351</v>
      </c>
      <c r="F14" s="379">
        <f t="shared" si="3"/>
        <v>117</v>
      </c>
      <c r="G14" s="383"/>
      <c r="H14" s="384">
        <f t="shared" si="5"/>
        <v>234</v>
      </c>
      <c r="I14" s="384">
        <f t="shared" si="6"/>
        <v>118</v>
      </c>
      <c r="J14" s="384">
        <f t="shared" si="7"/>
        <v>116</v>
      </c>
      <c r="K14" s="385"/>
      <c r="L14" s="336">
        <v>102</v>
      </c>
      <c r="M14" s="337">
        <v>50</v>
      </c>
      <c r="N14" s="338"/>
      <c r="O14" s="339">
        <v>132</v>
      </c>
      <c r="P14" s="337">
        <v>66</v>
      </c>
      <c r="Q14" s="340"/>
      <c r="R14" s="216"/>
      <c r="S14" s="96"/>
      <c r="T14" s="123"/>
      <c r="U14" s="118"/>
      <c r="V14" s="96"/>
      <c r="W14" s="217"/>
      <c r="X14" s="216"/>
      <c r="Y14" s="96"/>
      <c r="Z14" s="123"/>
      <c r="AA14" s="145"/>
      <c r="AB14" s="96"/>
      <c r="AC14" s="217"/>
      <c r="AD14" s="118"/>
      <c r="AE14" s="96"/>
      <c r="AF14" s="123"/>
      <c r="AG14" s="145"/>
      <c r="AH14" s="96"/>
      <c r="AI14" s="217"/>
    </row>
    <row r="15" spans="1:35" ht="15" x14ac:dyDescent="0.2">
      <c r="A15" s="274" t="s">
        <v>169</v>
      </c>
      <c r="B15" s="9" t="s">
        <v>30</v>
      </c>
      <c r="C15" s="159" t="s">
        <v>110</v>
      </c>
      <c r="D15" s="27"/>
      <c r="E15" s="379">
        <f t="shared" si="12"/>
        <v>175.5</v>
      </c>
      <c r="F15" s="379">
        <f t="shared" si="3"/>
        <v>58.5</v>
      </c>
      <c r="G15" s="383"/>
      <c r="H15" s="384">
        <f t="shared" si="5"/>
        <v>117</v>
      </c>
      <c r="I15" s="384">
        <f t="shared" si="6"/>
        <v>111</v>
      </c>
      <c r="J15" s="384">
        <f t="shared" si="7"/>
        <v>6</v>
      </c>
      <c r="K15" s="385"/>
      <c r="L15" s="336">
        <v>51</v>
      </c>
      <c r="M15" s="337">
        <v>4</v>
      </c>
      <c r="N15" s="338"/>
      <c r="O15" s="339">
        <v>66</v>
      </c>
      <c r="P15" s="337">
        <v>2</v>
      </c>
      <c r="Q15" s="340"/>
      <c r="R15" s="216"/>
      <c r="S15" s="96"/>
      <c r="T15" s="123"/>
      <c r="U15" s="118"/>
      <c r="V15" s="96"/>
      <c r="W15" s="217"/>
      <c r="X15" s="216"/>
      <c r="Y15" s="96"/>
      <c r="Z15" s="123"/>
      <c r="AA15" s="145"/>
      <c r="AB15" s="96"/>
      <c r="AC15" s="217"/>
      <c r="AD15" s="118"/>
      <c r="AE15" s="96"/>
      <c r="AF15" s="123"/>
      <c r="AG15" s="145"/>
      <c r="AH15" s="96"/>
      <c r="AI15" s="217"/>
    </row>
    <row r="16" spans="1:35" ht="15" x14ac:dyDescent="0.2">
      <c r="A16" s="274" t="s">
        <v>170</v>
      </c>
      <c r="B16" s="10" t="s">
        <v>32</v>
      </c>
      <c r="C16" s="159" t="s">
        <v>131</v>
      </c>
      <c r="D16" s="239"/>
      <c r="E16" s="379">
        <f t="shared" si="12"/>
        <v>175.5</v>
      </c>
      <c r="F16" s="379">
        <f t="shared" si="3"/>
        <v>58.5</v>
      </c>
      <c r="G16" s="386"/>
      <c r="H16" s="387">
        <f t="shared" si="5"/>
        <v>117</v>
      </c>
      <c r="I16" s="387">
        <f t="shared" si="6"/>
        <v>4</v>
      </c>
      <c r="J16" s="387">
        <f t="shared" si="7"/>
        <v>113</v>
      </c>
      <c r="K16" s="388"/>
      <c r="L16" s="341">
        <v>51</v>
      </c>
      <c r="M16" s="342">
        <v>49</v>
      </c>
      <c r="N16" s="343"/>
      <c r="O16" s="344">
        <v>66</v>
      </c>
      <c r="P16" s="342">
        <v>64</v>
      </c>
      <c r="Q16" s="345"/>
      <c r="R16" s="216"/>
      <c r="S16" s="96"/>
      <c r="T16" s="123"/>
      <c r="U16" s="118"/>
      <c r="V16" s="96"/>
      <c r="W16" s="217"/>
      <c r="X16" s="216"/>
      <c r="Y16" s="96"/>
      <c r="Z16" s="123"/>
      <c r="AA16" s="145"/>
      <c r="AB16" s="96"/>
      <c r="AC16" s="217"/>
      <c r="AD16" s="118"/>
      <c r="AE16" s="96"/>
      <c r="AF16" s="123"/>
      <c r="AG16" s="145"/>
      <c r="AH16" s="96"/>
      <c r="AI16" s="217"/>
    </row>
    <row r="17" spans="1:35" ht="15" x14ac:dyDescent="0.2">
      <c r="A17" s="274" t="s">
        <v>171</v>
      </c>
      <c r="B17" s="80" t="s">
        <v>31</v>
      </c>
      <c r="C17" s="159" t="s">
        <v>110</v>
      </c>
      <c r="D17" s="315"/>
      <c r="E17" s="379">
        <f t="shared" si="12"/>
        <v>117</v>
      </c>
      <c r="F17" s="379">
        <f t="shared" si="3"/>
        <v>39</v>
      </c>
      <c r="G17" s="383"/>
      <c r="H17" s="384">
        <f t="shared" si="5"/>
        <v>78</v>
      </c>
      <c r="I17" s="384">
        <f t="shared" si="6"/>
        <v>65</v>
      </c>
      <c r="J17" s="384">
        <f t="shared" si="7"/>
        <v>13</v>
      </c>
      <c r="K17" s="385"/>
      <c r="L17" s="336">
        <v>34</v>
      </c>
      <c r="M17" s="337">
        <v>4</v>
      </c>
      <c r="N17" s="338"/>
      <c r="O17" s="339">
        <v>44</v>
      </c>
      <c r="P17" s="337">
        <v>9</v>
      </c>
      <c r="Q17" s="340"/>
      <c r="R17" s="216"/>
      <c r="S17" s="96"/>
      <c r="T17" s="123"/>
      <c r="U17" s="118"/>
      <c r="V17" s="96"/>
      <c r="W17" s="217"/>
      <c r="X17" s="216"/>
      <c r="Y17" s="96"/>
      <c r="Z17" s="123"/>
      <c r="AA17" s="145"/>
      <c r="AB17" s="96"/>
      <c r="AC17" s="217"/>
      <c r="AD17" s="118"/>
      <c r="AE17" s="96"/>
      <c r="AF17" s="123"/>
      <c r="AG17" s="145"/>
      <c r="AH17" s="96"/>
      <c r="AI17" s="217"/>
    </row>
    <row r="18" spans="1:35" ht="15" x14ac:dyDescent="0.2">
      <c r="A18" s="274" t="s">
        <v>173</v>
      </c>
      <c r="B18" s="9" t="s">
        <v>172</v>
      </c>
      <c r="C18" s="309" t="s">
        <v>108</v>
      </c>
      <c r="D18" s="27"/>
      <c r="E18" s="379">
        <f t="shared" si="12"/>
        <v>150</v>
      </c>
      <c r="F18" s="379">
        <f t="shared" si="3"/>
        <v>50</v>
      </c>
      <c r="G18" s="383"/>
      <c r="H18" s="384">
        <f t="shared" si="5"/>
        <v>100</v>
      </c>
      <c r="I18" s="384">
        <f t="shared" si="6"/>
        <v>54</v>
      </c>
      <c r="J18" s="384">
        <f t="shared" si="7"/>
        <v>46</v>
      </c>
      <c r="K18" s="385"/>
      <c r="L18" s="336">
        <v>34</v>
      </c>
      <c r="M18" s="337">
        <v>10</v>
      </c>
      <c r="N18" s="338"/>
      <c r="O18" s="339">
        <v>66</v>
      </c>
      <c r="P18" s="337">
        <v>36</v>
      </c>
      <c r="Q18" s="340"/>
      <c r="R18" s="216"/>
      <c r="S18" s="96"/>
      <c r="T18" s="123"/>
      <c r="U18" s="118"/>
      <c r="V18" s="96"/>
      <c r="W18" s="217"/>
      <c r="X18" s="216"/>
      <c r="Y18" s="96"/>
      <c r="Z18" s="123"/>
      <c r="AA18" s="145"/>
      <c r="AB18" s="96"/>
      <c r="AC18" s="217"/>
      <c r="AD18" s="118"/>
      <c r="AE18" s="96"/>
      <c r="AF18" s="123"/>
      <c r="AG18" s="145"/>
      <c r="AH18" s="96"/>
      <c r="AI18" s="217"/>
    </row>
    <row r="19" spans="1:35" ht="15" x14ac:dyDescent="0.2">
      <c r="A19" s="274" t="s">
        <v>174</v>
      </c>
      <c r="B19" s="10" t="s">
        <v>81</v>
      </c>
      <c r="C19" s="159" t="s">
        <v>110</v>
      </c>
      <c r="D19" s="239"/>
      <c r="E19" s="379">
        <f t="shared" si="12"/>
        <v>183</v>
      </c>
      <c r="F19" s="379">
        <f t="shared" si="3"/>
        <v>61</v>
      </c>
      <c r="G19" s="386"/>
      <c r="H19" s="387">
        <f t="shared" si="5"/>
        <v>122</v>
      </c>
      <c r="I19" s="387">
        <f t="shared" si="6"/>
        <v>67</v>
      </c>
      <c r="J19" s="387">
        <f t="shared" si="7"/>
        <v>55</v>
      </c>
      <c r="K19" s="388"/>
      <c r="L19" s="341">
        <v>34</v>
      </c>
      <c r="M19" s="342">
        <v>20</v>
      </c>
      <c r="N19" s="343"/>
      <c r="O19" s="344">
        <v>88</v>
      </c>
      <c r="P19" s="342">
        <v>35</v>
      </c>
      <c r="Q19" s="345"/>
      <c r="R19" s="216"/>
      <c r="S19" s="96"/>
      <c r="T19" s="123"/>
      <c r="U19" s="118"/>
      <c r="V19" s="96"/>
      <c r="W19" s="217"/>
      <c r="X19" s="216"/>
      <c r="Y19" s="96"/>
      <c r="Z19" s="123"/>
      <c r="AA19" s="145"/>
      <c r="AB19" s="96"/>
      <c r="AC19" s="217"/>
      <c r="AD19" s="118"/>
      <c r="AE19" s="96"/>
      <c r="AF19" s="123"/>
      <c r="AG19" s="145"/>
      <c r="AH19" s="96"/>
      <c r="AI19" s="217"/>
    </row>
    <row r="20" spans="1:35" ht="15.75" thickBot="1" x14ac:dyDescent="0.25">
      <c r="A20" s="274" t="s">
        <v>176</v>
      </c>
      <c r="B20" s="9" t="s">
        <v>175</v>
      </c>
      <c r="C20" s="159" t="s">
        <v>110</v>
      </c>
      <c r="D20" s="27"/>
      <c r="E20" s="379">
        <f t="shared" si="12"/>
        <v>117</v>
      </c>
      <c r="F20" s="379">
        <f t="shared" si="3"/>
        <v>39</v>
      </c>
      <c r="G20" s="383"/>
      <c r="H20" s="384">
        <f>L20+O20+R20+U20+X20+AA20</f>
        <v>78</v>
      </c>
      <c r="I20" s="384">
        <f>H20-J20</f>
        <v>58</v>
      </c>
      <c r="J20" s="384">
        <f>M20+P20+S20+V20+Y20+AB20</f>
        <v>20</v>
      </c>
      <c r="K20" s="385"/>
      <c r="L20" s="336">
        <v>34</v>
      </c>
      <c r="M20" s="337">
        <v>10</v>
      </c>
      <c r="N20" s="338"/>
      <c r="O20" s="339">
        <v>44</v>
      </c>
      <c r="P20" s="337">
        <v>10</v>
      </c>
      <c r="Q20" s="340"/>
      <c r="R20" s="218"/>
      <c r="S20" s="97"/>
      <c r="T20" s="124"/>
      <c r="U20" s="119"/>
      <c r="V20" s="97"/>
      <c r="W20" s="219"/>
      <c r="X20" s="218"/>
      <c r="Y20" s="97"/>
      <c r="Z20" s="124"/>
      <c r="AA20" s="146"/>
      <c r="AB20" s="97"/>
      <c r="AC20" s="219"/>
      <c r="AD20" s="119"/>
      <c r="AE20" s="97"/>
      <c r="AF20" s="124"/>
      <c r="AG20" s="146"/>
      <c r="AH20" s="97"/>
      <c r="AI20" s="219"/>
    </row>
    <row r="21" spans="1:35" ht="26.25" thickBot="1" x14ac:dyDescent="0.25">
      <c r="A21" s="274" t="s">
        <v>178</v>
      </c>
      <c r="B21" s="9" t="s">
        <v>177</v>
      </c>
      <c r="C21" s="159" t="s">
        <v>110</v>
      </c>
      <c r="D21" s="27"/>
      <c r="E21" s="379">
        <f t="shared" si="12"/>
        <v>175.5</v>
      </c>
      <c r="F21" s="379">
        <f t="shared" si="3"/>
        <v>58.5</v>
      </c>
      <c r="G21" s="383"/>
      <c r="H21" s="384">
        <f>L21+O21+R21+U21+X21+AA21</f>
        <v>117</v>
      </c>
      <c r="I21" s="384">
        <f>H21-J21</f>
        <v>107</v>
      </c>
      <c r="J21" s="384">
        <f>M21+P21+S21+V21+Y21+AB21</f>
        <v>10</v>
      </c>
      <c r="K21" s="385"/>
      <c r="L21" s="341">
        <v>51</v>
      </c>
      <c r="M21" s="342">
        <v>6</v>
      </c>
      <c r="N21" s="343"/>
      <c r="O21" s="344">
        <v>66</v>
      </c>
      <c r="P21" s="342">
        <v>4</v>
      </c>
      <c r="Q21" s="340"/>
      <c r="R21" s="187"/>
      <c r="S21" s="60"/>
      <c r="T21" s="105"/>
      <c r="U21" s="104"/>
      <c r="V21" s="60"/>
      <c r="W21" s="188"/>
      <c r="X21" s="187"/>
      <c r="Y21" s="60"/>
      <c r="Z21" s="105"/>
      <c r="AA21" s="131"/>
      <c r="AB21" s="60"/>
      <c r="AC21" s="188"/>
      <c r="AD21" s="104"/>
      <c r="AE21" s="60"/>
      <c r="AF21" s="105"/>
      <c r="AG21" s="131"/>
      <c r="AH21" s="60"/>
      <c r="AI21" s="188"/>
    </row>
    <row r="22" spans="1:35" ht="15" x14ac:dyDescent="0.2">
      <c r="A22" s="274" t="s">
        <v>180</v>
      </c>
      <c r="B22" s="17" t="s">
        <v>80</v>
      </c>
      <c r="C22" s="159" t="s">
        <v>179</v>
      </c>
      <c r="D22" s="239"/>
      <c r="E22" s="379">
        <f t="shared" si="12"/>
        <v>51</v>
      </c>
      <c r="F22" s="379">
        <f t="shared" si="3"/>
        <v>17</v>
      </c>
      <c r="G22" s="386"/>
      <c r="H22" s="384">
        <f>L22+O22+R22+U22+X22+AA22</f>
        <v>34</v>
      </c>
      <c r="I22" s="384">
        <f>H22-J22</f>
        <v>25</v>
      </c>
      <c r="J22" s="384">
        <f>M22+P22+S22+V22+Y22+AB22</f>
        <v>9</v>
      </c>
      <c r="K22" s="388"/>
      <c r="L22" s="341">
        <v>34</v>
      </c>
      <c r="M22" s="342">
        <v>9</v>
      </c>
      <c r="N22" s="343"/>
      <c r="O22" s="344"/>
      <c r="P22" s="342"/>
      <c r="Q22" s="340"/>
      <c r="R22" s="220"/>
      <c r="S22" s="98"/>
      <c r="T22" s="125"/>
      <c r="U22" s="120"/>
      <c r="V22" s="98"/>
      <c r="W22" s="221"/>
      <c r="X22" s="220"/>
      <c r="Y22" s="98"/>
      <c r="Z22" s="125"/>
      <c r="AA22" s="147"/>
      <c r="AB22" s="98"/>
      <c r="AC22" s="221"/>
      <c r="AD22" s="120"/>
      <c r="AE22" s="98"/>
      <c r="AF22" s="125"/>
      <c r="AG22" s="147"/>
      <c r="AH22" s="98"/>
      <c r="AI22" s="221"/>
    </row>
    <row r="23" spans="1:35" ht="15" x14ac:dyDescent="0.2">
      <c r="A23" s="274" t="s">
        <v>182</v>
      </c>
      <c r="B23" s="17" t="s">
        <v>181</v>
      </c>
      <c r="C23" s="159" t="s">
        <v>179</v>
      </c>
      <c r="D23" s="239"/>
      <c r="E23" s="379">
        <f t="shared" si="12"/>
        <v>76.5</v>
      </c>
      <c r="F23" s="379">
        <f t="shared" si="3"/>
        <v>25.5</v>
      </c>
      <c r="G23" s="386"/>
      <c r="H23" s="384">
        <f>L23+O23+R23+U23+X23+AA23</f>
        <v>51</v>
      </c>
      <c r="I23" s="384">
        <f>H23-J23</f>
        <v>36</v>
      </c>
      <c r="J23" s="384">
        <f>M23+P23+S23+V23+Y23+AB23</f>
        <v>15</v>
      </c>
      <c r="K23" s="388"/>
      <c r="L23" s="341">
        <v>51</v>
      </c>
      <c r="M23" s="342">
        <v>15</v>
      </c>
      <c r="N23" s="343"/>
      <c r="O23" s="344"/>
      <c r="P23" s="342"/>
      <c r="Q23" s="340"/>
      <c r="R23" s="216"/>
      <c r="S23" s="96"/>
      <c r="T23" s="123"/>
      <c r="U23" s="118"/>
      <c r="V23" s="96"/>
      <c r="W23" s="217"/>
      <c r="X23" s="216"/>
      <c r="Y23" s="96"/>
      <c r="Z23" s="123"/>
      <c r="AA23" s="145"/>
      <c r="AB23" s="96"/>
      <c r="AC23" s="217"/>
      <c r="AD23" s="118"/>
      <c r="AE23" s="96"/>
      <c r="AF23" s="123"/>
      <c r="AG23" s="145"/>
      <c r="AH23" s="96"/>
      <c r="AI23" s="217"/>
    </row>
    <row r="24" spans="1:35" ht="15.75" thickBot="1" x14ac:dyDescent="0.25">
      <c r="A24" s="274" t="s">
        <v>186</v>
      </c>
      <c r="B24" s="17" t="s">
        <v>187</v>
      </c>
      <c r="C24" s="159" t="s">
        <v>110</v>
      </c>
      <c r="D24" s="40"/>
      <c r="E24" s="379">
        <f t="shared" si="12"/>
        <v>66</v>
      </c>
      <c r="F24" s="379">
        <f t="shared" si="3"/>
        <v>22</v>
      </c>
      <c r="G24" s="389"/>
      <c r="H24" s="390">
        <f>L24+O24+R24+U24+X24+AA24</f>
        <v>44</v>
      </c>
      <c r="I24" s="390">
        <f>H24-J24</f>
        <v>36</v>
      </c>
      <c r="J24" s="390">
        <f>M24+P24+S24+V24+Y24+AB24</f>
        <v>8</v>
      </c>
      <c r="K24" s="391"/>
      <c r="L24" s="347"/>
      <c r="M24" s="348"/>
      <c r="N24" s="349"/>
      <c r="O24" s="339">
        <v>44</v>
      </c>
      <c r="P24" s="337">
        <v>8</v>
      </c>
      <c r="Q24" s="340"/>
      <c r="R24" s="216"/>
      <c r="S24" s="96"/>
      <c r="T24" s="123"/>
      <c r="U24" s="118"/>
      <c r="V24" s="96"/>
      <c r="W24" s="217"/>
      <c r="X24" s="216"/>
      <c r="Y24" s="96"/>
      <c r="Z24" s="123"/>
      <c r="AA24" s="145"/>
      <c r="AB24" s="96"/>
      <c r="AC24" s="217"/>
      <c r="AD24" s="118"/>
      <c r="AE24" s="96"/>
      <c r="AF24" s="123"/>
      <c r="AG24" s="145"/>
      <c r="AH24" s="96"/>
      <c r="AI24" s="217"/>
    </row>
    <row r="25" spans="1:35" ht="24.75" thickBot="1" x14ac:dyDescent="0.3">
      <c r="A25" s="13" t="s">
        <v>34</v>
      </c>
      <c r="B25" s="18" t="s">
        <v>35</v>
      </c>
      <c r="C25" s="243"/>
      <c r="D25" s="63">
        <v>648</v>
      </c>
      <c r="E25" s="264">
        <f>H25*1.5</f>
        <v>744</v>
      </c>
      <c r="F25" s="264">
        <f t="shared" si="3"/>
        <v>248</v>
      </c>
      <c r="G25" s="65">
        <v>432</v>
      </c>
      <c r="H25" s="64">
        <f>SUM(H26:H30)</f>
        <v>496</v>
      </c>
      <c r="I25" s="64">
        <f>SUM(I26:I29)</f>
        <v>134</v>
      </c>
      <c r="J25" s="64">
        <f>SUM(J26:J29)</f>
        <v>298</v>
      </c>
      <c r="K25" s="87">
        <f>SUM(K26:K29)</f>
        <v>0</v>
      </c>
      <c r="L25" s="189"/>
      <c r="M25" s="64"/>
      <c r="N25" s="109"/>
      <c r="O25" s="88"/>
      <c r="P25" s="64"/>
      <c r="Q25" s="190"/>
      <c r="R25" s="189">
        <f>SUM(R26:R30)</f>
        <v>112</v>
      </c>
      <c r="S25" s="64">
        <f t="shared" ref="S25:AF25" si="13">SUM(S26:S29)</f>
        <v>70</v>
      </c>
      <c r="T25" s="109">
        <f t="shared" si="13"/>
        <v>0</v>
      </c>
      <c r="U25" s="88">
        <f>SUM(U26:U30)</f>
        <v>56</v>
      </c>
      <c r="V25" s="64">
        <f t="shared" si="13"/>
        <v>44</v>
      </c>
      <c r="W25" s="190">
        <f t="shared" si="13"/>
        <v>0</v>
      </c>
      <c r="X25" s="189">
        <f>SUM(X26:X30)</f>
        <v>48</v>
      </c>
      <c r="Y25" s="64">
        <f t="shared" si="13"/>
        <v>42</v>
      </c>
      <c r="Z25" s="109">
        <f t="shared" si="13"/>
        <v>0</v>
      </c>
      <c r="AA25" s="132">
        <f>SUM(AA26:AA30)</f>
        <v>68</v>
      </c>
      <c r="AB25" s="64">
        <f t="shared" si="13"/>
        <v>60</v>
      </c>
      <c r="AC25" s="190">
        <f t="shared" si="13"/>
        <v>0</v>
      </c>
      <c r="AD25" s="189">
        <f>SUM(AD26:AD30)</f>
        <v>176</v>
      </c>
      <c r="AE25" s="64">
        <f t="shared" si="13"/>
        <v>54</v>
      </c>
      <c r="AF25" s="109">
        <f t="shared" si="13"/>
        <v>0</v>
      </c>
      <c r="AG25" s="132">
        <f>SUM(AG26:AG30)</f>
        <v>36</v>
      </c>
      <c r="AH25" s="64">
        <f>SUM(AH26:AH29)</f>
        <v>28</v>
      </c>
      <c r="AI25" s="190">
        <f>SUM(AI26:AI29)</f>
        <v>0</v>
      </c>
    </row>
    <row r="26" spans="1:35" ht="15" x14ac:dyDescent="0.2">
      <c r="A26" s="273" t="s">
        <v>36</v>
      </c>
      <c r="B26" s="8" t="s">
        <v>37</v>
      </c>
      <c r="C26" s="310" t="s">
        <v>116</v>
      </c>
      <c r="D26" s="101"/>
      <c r="E26" s="392">
        <f>H26*1.5</f>
        <v>72</v>
      </c>
      <c r="F26" s="392">
        <f t="shared" si="3"/>
        <v>24</v>
      </c>
      <c r="G26" s="393"/>
      <c r="H26" s="394">
        <f>R26+U26+X26+AA26+AD26+AG26</f>
        <v>48</v>
      </c>
      <c r="I26" s="394">
        <f>H26-J26</f>
        <v>42</v>
      </c>
      <c r="J26" s="394">
        <f>S26+V26+Y26+AB26+AE26+AH26</f>
        <v>6</v>
      </c>
      <c r="K26" s="395"/>
      <c r="L26" s="396"/>
      <c r="M26" s="397"/>
      <c r="N26" s="398"/>
      <c r="O26" s="399"/>
      <c r="P26" s="397"/>
      <c r="Q26" s="400"/>
      <c r="R26" s="355"/>
      <c r="S26" s="356"/>
      <c r="T26" s="357"/>
      <c r="U26" s="358"/>
      <c r="V26" s="356"/>
      <c r="W26" s="359"/>
      <c r="X26" s="355"/>
      <c r="Y26" s="356"/>
      <c r="Z26" s="357"/>
      <c r="AA26" s="360"/>
      <c r="AB26" s="356"/>
      <c r="AC26" s="359"/>
      <c r="AD26" s="355">
        <v>48</v>
      </c>
      <c r="AE26" s="356">
        <v>6</v>
      </c>
      <c r="AF26" s="357"/>
      <c r="AG26" s="360"/>
      <c r="AH26" s="356"/>
      <c r="AI26" s="359"/>
    </row>
    <row r="27" spans="1:35" ht="15" x14ac:dyDescent="0.2">
      <c r="A27" s="274" t="s">
        <v>38</v>
      </c>
      <c r="B27" s="9" t="s">
        <v>30</v>
      </c>
      <c r="C27" s="159" t="s">
        <v>112</v>
      </c>
      <c r="D27" s="27"/>
      <c r="E27" s="401">
        <f>H27*1.5</f>
        <v>72</v>
      </c>
      <c r="F27" s="401">
        <f t="shared" si="3"/>
        <v>24</v>
      </c>
      <c r="G27" s="383"/>
      <c r="H27" s="384">
        <f>R27+U27+X27+AA27+AD27+AG27</f>
        <v>48</v>
      </c>
      <c r="I27" s="384">
        <f>H27-J27</f>
        <v>26</v>
      </c>
      <c r="J27" s="384">
        <f>S27+V27+Y27+AB27+AE27+AH27</f>
        <v>22</v>
      </c>
      <c r="K27" s="385"/>
      <c r="L27" s="402"/>
      <c r="M27" s="403"/>
      <c r="N27" s="404"/>
      <c r="O27" s="405"/>
      <c r="P27" s="403"/>
      <c r="Q27" s="406"/>
      <c r="R27" s="336">
        <v>48</v>
      </c>
      <c r="S27" s="337">
        <v>22</v>
      </c>
      <c r="T27" s="338"/>
      <c r="U27" s="339"/>
      <c r="V27" s="337"/>
      <c r="W27" s="340"/>
      <c r="X27" s="336"/>
      <c r="Y27" s="337"/>
      <c r="Z27" s="338"/>
      <c r="AA27" s="346"/>
      <c r="AB27" s="337"/>
      <c r="AC27" s="340"/>
      <c r="AD27" s="336"/>
      <c r="AE27" s="337"/>
      <c r="AF27" s="338"/>
      <c r="AG27" s="346"/>
      <c r="AH27" s="337"/>
      <c r="AI27" s="340"/>
    </row>
    <row r="28" spans="1:35" ht="15" x14ac:dyDescent="0.2">
      <c r="A28" s="274" t="s">
        <v>39</v>
      </c>
      <c r="B28" s="9" t="s">
        <v>29</v>
      </c>
      <c r="C28" s="159" t="s">
        <v>113</v>
      </c>
      <c r="D28" s="27"/>
      <c r="E28" s="401">
        <f>H28*1.5</f>
        <v>252</v>
      </c>
      <c r="F28" s="401">
        <f t="shared" si="3"/>
        <v>84</v>
      </c>
      <c r="G28" s="383"/>
      <c r="H28" s="384">
        <f>R28+U28+X28+AA28+AD28+AG28</f>
        <v>168</v>
      </c>
      <c r="I28" s="384">
        <f>H28-J28</f>
        <v>42</v>
      </c>
      <c r="J28" s="384">
        <f>S28+V28+Y28+AB28+AE28+AH28</f>
        <v>126</v>
      </c>
      <c r="K28" s="385"/>
      <c r="L28" s="402"/>
      <c r="M28" s="403"/>
      <c r="N28" s="404"/>
      <c r="O28" s="405"/>
      <c r="P28" s="403"/>
      <c r="Q28" s="406"/>
      <c r="R28" s="336">
        <v>32</v>
      </c>
      <c r="S28" s="337">
        <v>20</v>
      </c>
      <c r="T28" s="338"/>
      <c r="U28" s="339">
        <v>28</v>
      </c>
      <c r="V28" s="337">
        <v>20</v>
      </c>
      <c r="W28" s="340"/>
      <c r="X28" s="336">
        <v>24</v>
      </c>
      <c r="Y28" s="337">
        <v>22</v>
      </c>
      <c r="Z28" s="338"/>
      <c r="AA28" s="346">
        <v>34</v>
      </c>
      <c r="AB28" s="337">
        <v>30</v>
      </c>
      <c r="AC28" s="340"/>
      <c r="AD28" s="336">
        <v>32</v>
      </c>
      <c r="AE28" s="337">
        <v>20</v>
      </c>
      <c r="AF28" s="338"/>
      <c r="AG28" s="346">
        <v>18</v>
      </c>
      <c r="AH28" s="337">
        <v>14</v>
      </c>
      <c r="AI28" s="340"/>
    </row>
    <row r="29" spans="1:35" ht="15" x14ac:dyDescent="0.2">
      <c r="A29" s="274" t="s">
        <v>40</v>
      </c>
      <c r="B29" s="9" t="s">
        <v>32</v>
      </c>
      <c r="C29" s="314" t="s">
        <v>132</v>
      </c>
      <c r="D29" s="315"/>
      <c r="E29" s="401">
        <f>H29*2</f>
        <v>336</v>
      </c>
      <c r="F29" s="401">
        <f t="shared" si="3"/>
        <v>168</v>
      </c>
      <c r="G29" s="383"/>
      <c r="H29" s="384">
        <f>R29+U29+X29+AA29+AD29+AG29</f>
        <v>168</v>
      </c>
      <c r="I29" s="384">
        <f>H29-J29</f>
        <v>24</v>
      </c>
      <c r="J29" s="384">
        <f>S29+V29+Y29+AB29+AE29+AH29</f>
        <v>144</v>
      </c>
      <c r="K29" s="385"/>
      <c r="L29" s="402"/>
      <c r="M29" s="403"/>
      <c r="N29" s="404"/>
      <c r="O29" s="405"/>
      <c r="P29" s="403"/>
      <c r="Q29" s="406"/>
      <c r="R29" s="336">
        <v>32</v>
      </c>
      <c r="S29" s="337">
        <v>28</v>
      </c>
      <c r="T29" s="338"/>
      <c r="U29" s="339">
        <v>28</v>
      </c>
      <c r="V29" s="337">
        <v>24</v>
      </c>
      <c r="W29" s="340"/>
      <c r="X29" s="336">
        <v>24</v>
      </c>
      <c r="Y29" s="337">
        <v>20</v>
      </c>
      <c r="Z29" s="338"/>
      <c r="AA29" s="346">
        <v>34</v>
      </c>
      <c r="AB29" s="337">
        <v>30</v>
      </c>
      <c r="AC29" s="340"/>
      <c r="AD29" s="336">
        <v>32</v>
      </c>
      <c r="AE29" s="337">
        <v>28</v>
      </c>
      <c r="AF29" s="338"/>
      <c r="AG29" s="346">
        <v>18</v>
      </c>
      <c r="AH29" s="337">
        <v>14</v>
      </c>
      <c r="AI29" s="340"/>
    </row>
    <row r="30" spans="1:35" ht="26.25" thickBot="1" x14ac:dyDescent="0.25">
      <c r="A30" s="274" t="s">
        <v>96</v>
      </c>
      <c r="B30" s="103" t="s">
        <v>104</v>
      </c>
      <c r="C30" s="310" t="s">
        <v>120</v>
      </c>
      <c r="D30" s="238"/>
      <c r="E30" s="401">
        <f t="shared" ref="E30:E50" si="14">H30*1.5</f>
        <v>96</v>
      </c>
      <c r="F30" s="401">
        <f t="shared" si="3"/>
        <v>32</v>
      </c>
      <c r="G30" s="407"/>
      <c r="H30" s="384">
        <f>R30+U30+X30+AA30+AD30+AG30</f>
        <v>64</v>
      </c>
      <c r="I30" s="384">
        <f>H30-J30</f>
        <v>50</v>
      </c>
      <c r="J30" s="384">
        <f>S30+V30+Y30+AB30+AE30+AH30</f>
        <v>14</v>
      </c>
      <c r="K30" s="408"/>
      <c r="L30" s="409"/>
      <c r="M30" s="410"/>
      <c r="N30" s="411"/>
      <c r="O30" s="412"/>
      <c r="P30" s="410"/>
      <c r="Q30" s="413"/>
      <c r="R30" s="361"/>
      <c r="S30" s="362"/>
      <c r="T30" s="363"/>
      <c r="U30" s="364"/>
      <c r="V30" s="362"/>
      <c r="W30" s="365"/>
      <c r="X30" s="361"/>
      <c r="Y30" s="362"/>
      <c r="Z30" s="363"/>
      <c r="AA30" s="366"/>
      <c r="AB30" s="362"/>
      <c r="AC30" s="351"/>
      <c r="AD30" s="361">
        <v>64</v>
      </c>
      <c r="AE30" s="362">
        <v>14</v>
      </c>
      <c r="AF30" s="363"/>
      <c r="AG30" s="366"/>
      <c r="AH30" s="362"/>
      <c r="AI30" s="351"/>
    </row>
    <row r="31" spans="1:35" ht="30.75" customHeight="1" thickBot="1" x14ac:dyDescent="0.3">
      <c r="A31" s="34" t="s">
        <v>41</v>
      </c>
      <c r="B31" s="18" t="s">
        <v>158</v>
      </c>
      <c r="C31" s="243"/>
      <c r="D31" s="63">
        <v>432</v>
      </c>
      <c r="E31" s="264">
        <f t="shared" si="14"/>
        <v>462</v>
      </c>
      <c r="F31" s="264">
        <f t="shared" si="3"/>
        <v>154</v>
      </c>
      <c r="G31" s="65">
        <v>216</v>
      </c>
      <c r="H31" s="64">
        <f>SUM(H32:H34)</f>
        <v>308</v>
      </c>
      <c r="I31" s="64">
        <f>SUM(I32:I34)</f>
        <v>142</v>
      </c>
      <c r="J31" s="64">
        <f>SUM(J32:J34)</f>
        <v>166</v>
      </c>
      <c r="K31" s="87">
        <f>SUM(K32:K34)</f>
        <v>0</v>
      </c>
      <c r="L31" s="189"/>
      <c r="M31" s="64"/>
      <c r="N31" s="109"/>
      <c r="O31" s="88"/>
      <c r="P31" s="64"/>
      <c r="Q31" s="190"/>
      <c r="R31" s="189">
        <f>SUM(R32:R34)</f>
        <v>160</v>
      </c>
      <c r="S31" s="64">
        <f t="shared" ref="S31:AI31" si="15">SUM(S32:S34)</f>
        <v>80</v>
      </c>
      <c r="T31" s="109">
        <f t="shared" si="15"/>
        <v>0</v>
      </c>
      <c r="U31" s="88">
        <f t="shared" si="15"/>
        <v>112</v>
      </c>
      <c r="V31" s="64">
        <f t="shared" si="15"/>
        <v>68</v>
      </c>
      <c r="W31" s="190">
        <f t="shared" si="15"/>
        <v>0</v>
      </c>
      <c r="X31" s="189">
        <f>SUM(X32:X34)</f>
        <v>36</v>
      </c>
      <c r="Y31" s="64">
        <f t="shared" si="15"/>
        <v>18</v>
      </c>
      <c r="Z31" s="109">
        <f t="shared" si="15"/>
        <v>0</v>
      </c>
      <c r="AA31" s="132">
        <f t="shared" si="15"/>
        <v>0</v>
      </c>
      <c r="AB31" s="64">
        <f t="shared" si="15"/>
        <v>0</v>
      </c>
      <c r="AC31" s="190">
        <f t="shared" si="15"/>
        <v>0</v>
      </c>
      <c r="AD31" s="88">
        <f t="shared" si="15"/>
        <v>0</v>
      </c>
      <c r="AE31" s="64">
        <f t="shared" si="15"/>
        <v>0</v>
      </c>
      <c r="AF31" s="109">
        <f t="shared" si="15"/>
        <v>0</v>
      </c>
      <c r="AG31" s="132">
        <f t="shared" si="15"/>
        <v>0</v>
      </c>
      <c r="AH31" s="64">
        <f t="shared" si="15"/>
        <v>0</v>
      </c>
      <c r="AI31" s="190">
        <f t="shared" si="15"/>
        <v>0</v>
      </c>
    </row>
    <row r="32" spans="1:35" ht="15" x14ac:dyDescent="0.2">
      <c r="A32" s="273" t="s">
        <v>42</v>
      </c>
      <c r="B32" s="14" t="s">
        <v>33</v>
      </c>
      <c r="C32" s="310" t="s">
        <v>114</v>
      </c>
      <c r="D32" s="101"/>
      <c r="E32" s="392">
        <f t="shared" si="14"/>
        <v>138</v>
      </c>
      <c r="F32" s="392">
        <f t="shared" si="3"/>
        <v>46</v>
      </c>
      <c r="G32" s="393"/>
      <c r="H32" s="394">
        <f>R32+U32+X32+AA32+AD32+AG32</f>
        <v>92</v>
      </c>
      <c r="I32" s="394">
        <f>H32-J32</f>
        <v>46</v>
      </c>
      <c r="J32" s="394">
        <f>S32+V32+Y32+AB32+AE32+AH32</f>
        <v>46</v>
      </c>
      <c r="K32" s="395"/>
      <c r="L32" s="396"/>
      <c r="M32" s="397"/>
      <c r="N32" s="398"/>
      <c r="O32" s="399"/>
      <c r="P32" s="397"/>
      <c r="Q32" s="400"/>
      <c r="R32" s="355">
        <v>64</v>
      </c>
      <c r="S32" s="356">
        <v>32</v>
      </c>
      <c r="T32" s="357"/>
      <c r="U32" s="360">
        <v>28</v>
      </c>
      <c r="V32" s="356">
        <v>14</v>
      </c>
      <c r="W32" s="359"/>
      <c r="X32" s="355"/>
      <c r="Y32" s="356"/>
      <c r="Z32" s="357"/>
      <c r="AA32" s="360"/>
      <c r="AB32" s="356"/>
      <c r="AC32" s="359"/>
      <c r="AD32" s="358"/>
      <c r="AE32" s="356"/>
      <c r="AF32" s="357"/>
      <c r="AG32" s="360"/>
      <c r="AH32" s="356"/>
      <c r="AI32" s="359"/>
    </row>
    <row r="33" spans="1:35" ht="15" x14ac:dyDescent="0.2">
      <c r="A33" s="274" t="s">
        <v>43</v>
      </c>
      <c r="B33" s="11" t="s">
        <v>136</v>
      </c>
      <c r="C33" s="307" t="s">
        <v>114</v>
      </c>
      <c r="D33" s="27"/>
      <c r="E33" s="401">
        <f t="shared" si="14"/>
        <v>228</v>
      </c>
      <c r="F33" s="401">
        <f t="shared" si="3"/>
        <v>76</v>
      </c>
      <c r="G33" s="383"/>
      <c r="H33" s="384">
        <f>R33+U33+X33+AA33+AD33+AG33</f>
        <v>152</v>
      </c>
      <c r="I33" s="384">
        <f>H33-J33</f>
        <v>64</v>
      </c>
      <c r="J33" s="384">
        <f>S33+V33+Y33+AB33+AE33+AH33</f>
        <v>88</v>
      </c>
      <c r="K33" s="385"/>
      <c r="L33" s="414"/>
      <c r="M33" s="415"/>
      <c r="N33" s="416"/>
      <c r="O33" s="417"/>
      <c r="P33" s="415"/>
      <c r="Q33" s="418"/>
      <c r="R33" s="336">
        <v>96</v>
      </c>
      <c r="S33" s="337">
        <v>48</v>
      </c>
      <c r="T33" s="338"/>
      <c r="U33" s="339">
        <v>56</v>
      </c>
      <c r="V33" s="337">
        <v>40</v>
      </c>
      <c r="W33" s="340"/>
      <c r="X33" s="331"/>
      <c r="Y33" s="332"/>
      <c r="Z33" s="333"/>
      <c r="AA33" s="352"/>
      <c r="AB33" s="332"/>
      <c r="AC33" s="335"/>
      <c r="AD33" s="334"/>
      <c r="AE33" s="332"/>
      <c r="AF33" s="333"/>
      <c r="AG33" s="352"/>
      <c r="AH33" s="332"/>
      <c r="AI33" s="335"/>
    </row>
    <row r="34" spans="1:35" ht="26.25" thickBot="1" x14ac:dyDescent="0.25">
      <c r="A34" s="274" t="s">
        <v>44</v>
      </c>
      <c r="B34" s="12" t="s">
        <v>82</v>
      </c>
      <c r="C34" s="307" t="s">
        <v>116</v>
      </c>
      <c r="D34" s="27"/>
      <c r="E34" s="401">
        <f t="shared" si="14"/>
        <v>96</v>
      </c>
      <c r="F34" s="401">
        <f t="shared" si="3"/>
        <v>32</v>
      </c>
      <c r="G34" s="383"/>
      <c r="H34" s="384">
        <f>R34+U34+X34+AA34+AD34+AG34</f>
        <v>64</v>
      </c>
      <c r="I34" s="384">
        <f>H34-J34</f>
        <v>32</v>
      </c>
      <c r="J34" s="384">
        <f>S34+V34+Y34+AB34+AE34+AH34</f>
        <v>32</v>
      </c>
      <c r="K34" s="385"/>
      <c r="L34" s="402"/>
      <c r="M34" s="403"/>
      <c r="N34" s="404"/>
      <c r="O34" s="405"/>
      <c r="P34" s="403"/>
      <c r="Q34" s="406"/>
      <c r="R34" s="336"/>
      <c r="S34" s="337"/>
      <c r="T34" s="338"/>
      <c r="U34" s="339">
        <v>28</v>
      </c>
      <c r="V34" s="337">
        <v>14</v>
      </c>
      <c r="W34" s="340"/>
      <c r="X34" s="336">
        <v>36</v>
      </c>
      <c r="Y34" s="337">
        <v>18</v>
      </c>
      <c r="Z34" s="338"/>
      <c r="AA34" s="346"/>
      <c r="AB34" s="337"/>
      <c r="AC34" s="340"/>
      <c r="AD34" s="339"/>
      <c r="AE34" s="337"/>
      <c r="AF34" s="338"/>
      <c r="AG34" s="346"/>
      <c r="AH34" s="337"/>
      <c r="AI34" s="340"/>
    </row>
    <row r="35" spans="1:35" ht="30" customHeight="1" thickBot="1" x14ac:dyDescent="0.3">
      <c r="A35" s="13" t="s">
        <v>45</v>
      </c>
      <c r="B35" s="48" t="s">
        <v>46</v>
      </c>
      <c r="C35" s="244"/>
      <c r="D35" s="62">
        <v>2106</v>
      </c>
      <c r="E35" s="74">
        <f t="shared" si="14"/>
        <v>3330</v>
      </c>
      <c r="F35" s="74">
        <f t="shared" si="3"/>
        <v>1110</v>
      </c>
      <c r="G35" s="46">
        <v>1620</v>
      </c>
      <c r="H35" s="74">
        <f>H36+H51</f>
        <v>2220</v>
      </c>
      <c r="I35" s="45">
        <f>H35-J35</f>
        <v>1182</v>
      </c>
      <c r="J35" s="45">
        <f>J36+J51</f>
        <v>1038</v>
      </c>
      <c r="K35" s="47">
        <f>K36+K51</f>
        <v>50</v>
      </c>
      <c r="L35" s="197"/>
      <c r="M35" s="45"/>
      <c r="N35" s="110"/>
      <c r="O35" s="127"/>
      <c r="P35" s="45"/>
      <c r="Q35" s="198"/>
      <c r="R35" s="224">
        <f t="shared" ref="R35:AI35" si="16">R36+R51</f>
        <v>304</v>
      </c>
      <c r="S35" s="45">
        <f t="shared" si="16"/>
        <v>132</v>
      </c>
      <c r="T35" s="110">
        <f t="shared" si="16"/>
        <v>0</v>
      </c>
      <c r="U35" s="89">
        <f t="shared" si="16"/>
        <v>336</v>
      </c>
      <c r="V35" s="45">
        <f t="shared" si="16"/>
        <v>192</v>
      </c>
      <c r="W35" s="198">
        <f t="shared" si="16"/>
        <v>0</v>
      </c>
      <c r="X35" s="224">
        <f t="shared" si="16"/>
        <v>348</v>
      </c>
      <c r="Y35" s="45">
        <f t="shared" si="16"/>
        <v>152</v>
      </c>
      <c r="Z35" s="110">
        <f t="shared" si="16"/>
        <v>0</v>
      </c>
      <c r="AA35" s="149">
        <f t="shared" si="16"/>
        <v>544</v>
      </c>
      <c r="AB35" s="45">
        <f t="shared" si="16"/>
        <v>196</v>
      </c>
      <c r="AC35" s="198">
        <f t="shared" si="16"/>
        <v>0</v>
      </c>
      <c r="AD35" s="89">
        <f t="shared" si="16"/>
        <v>400</v>
      </c>
      <c r="AE35" s="45">
        <f t="shared" si="16"/>
        <v>208</v>
      </c>
      <c r="AF35" s="110">
        <f t="shared" si="16"/>
        <v>0</v>
      </c>
      <c r="AG35" s="136">
        <f t="shared" si="16"/>
        <v>288</v>
      </c>
      <c r="AH35" s="45">
        <f t="shared" si="16"/>
        <v>124</v>
      </c>
      <c r="AI35" s="198">
        <f t="shared" si="16"/>
        <v>50</v>
      </c>
    </row>
    <row r="36" spans="1:35" ht="13.5" thickBot="1" x14ac:dyDescent="0.25">
      <c r="A36" s="66" t="s">
        <v>47</v>
      </c>
      <c r="B36" s="67" t="s">
        <v>48</v>
      </c>
      <c r="C36" s="245"/>
      <c r="D36" s="35">
        <v>742</v>
      </c>
      <c r="E36" s="272">
        <f t="shared" si="14"/>
        <v>2049</v>
      </c>
      <c r="F36" s="272">
        <f t="shared" si="3"/>
        <v>683</v>
      </c>
      <c r="G36" s="52">
        <v>756</v>
      </c>
      <c r="H36" s="272">
        <f>SUM(H37:H50)</f>
        <v>1366</v>
      </c>
      <c r="I36" s="272">
        <f t="shared" ref="I36:K36" si="17">SUM(I37:I50)</f>
        <v>686</v>
      </c>
      <c r="J36" s="272">
        <f t="shared" si="17"/>
        <v>680</v>
      </c>
      <c r="K36" s="272">
        <f t="shared" si="17"/>
        <v>0</v>
      </c>
      <c r="L36" s="199"/>
      <c r="M36" s="102"/>
      <c r="N36" s="139"/>
      <c r="O36" s="129"/>
      <c r="P36" s="102"/>
      <c r="Q36" s="200"/>
      <c r="R36" s="199">
        <f>SUM(R37:R50)</f>
        <v>208</v>
      </c>
      <c r="S36" s="102">
        <f t="shared" ref="S36:W36" si="18">SUM(S37:S50)</f>
        <v>100</v>
      </c>
      <c r="T36" s="139">
        <f t="shared" si="18"/>
        <v>0</v>
      </c>
      <c r="U36" s="157">
        <f t="shared" si="18"/>
        <v>294</v>
      </c>
      <c r="V36" s="102">
        <f t="shared" si="18"/>
        <v>158</v>
      </c>
      <c r="W36" s="200">
        <f t="shared" si="18"/>
        <v>0</v>
      </c>
      <c r="X36" s="199">
        <f t="shared" ref="X36:AI36" si="19">SUM(X37:X50)</f>
        <v>132</v>
      </c>
      <c r="Y36" s="102">
        <f t="shared" si="19"/>
        <v>64</v>
      </c>
      <c r="Z36" s="139">
        <f t="shared" si="19"/>
        <v>0</v>
      </c>
      <c r="AA36" s="157">
        <f t="shared" si="19"/>
        <v>306</v>
      </c>
      <c r="AB36" s="102">
        <f t="shared" si="19"/>
        <v>132</v>
      </c>
      <c r="AC36" s="200">
        <f t="shared" si="19"/>
        <v>0</v>
      </c>
      <c r="AD36" s="199">
        <f t="shared" si="19"/>
        <v>336</v>
      </c>
      <c r="AE36" s="102">
        <f t="shared" si="19"/>
        <v>176</v>
      </c>
      <c r="AF36" s="139">
        <f t="shared" si="19"/>
        <v>0</v>
      </c>
      <c r="AG36" s="157">
        <f t="shared" si="19"/>
        <v>90</v>
      </c>
      <c r="AH36" s="102">
        <f t="shared" si="19"/>
        <v>50</v>
      </c>
      <c r="AI36" s="200">
        <f t="shared" si="19"/>
        <v>0</v>
      </c>
    </row>
    <row r="37" spans="1:35" ht="14.25" customHeight="1" x14ac:dyDescent="0.2">
      <c r="A37" s="275" t="s">
        <v>85</v>
      </c>
      <c r="B37" s="11" t="s">
        <v>137</v>
      </c>
      <c r="C37" s="308" t="s">
        <v>115</v>
      </c>
      <c r="D37" s="101"/>
      <c r="E37" s="392">
        <f t="shared" si="14"/>
        <v>120</v>
      </c>
      <c r="F37" s="392">
        <f t="shared" si="3"/>
        <v>40</v>
      </c>
      <c r="G37" s="393"/>
      <c r="H37" s="394">
        <f t="shared" ref="H37:H50" si="20">R37+U37+X37+AA37+AD37+AG37</f>
        <v>80</v>
      </c>
      <c r="I37" s="394">
        <f t="shared" ref="I37:I50" si="21">H37-J37</f>
        <v>40</v>
      </c>
      <c r="J37" s="394">
        <f t="shared" ref="J37:J50" si="22">S37+V37+Y37+AB37+AE37+AH37</f>
        <v>40</v>
      </c>
      <c r="K37" s="395"/>
      <c r="L37" s="414"/>
      <c r="M37" s="415"/>
      <c r="N37" s="416"/>
      <c r="O37" s="417"/>
      <c r="P37" s="415"/>
      <c r="Q37" s="418"/>
      <c r="R37" s="331">
        <v>80</v>
      </c>
      <c r="S37" s="332">
        <v>40</v>
      </c>
      <c r="T37" s="333"/>
      <c r="U37" s="334"/>
      <c r="V37" s="332"/>
      <c r="W37" s="335"/>
      <c r="X37" s="331"/>
      <c r="Y37" s="332"/>
      <c r="Z37" s="333"/>
      <c r="AA37" s="352"/>
      <c r="AB37" s="332"/>
      <c r="AC37" s="335"/>
      <c r="AD37" s="331"/>
      <c r="AE37" s="332"/>
      <c r="AF37" s="333"/>
      <c r="AG37" s="352"/>
      <c r="AH37" s="332"/>
      <c r="AI37" s="335"/>
    </row>
    <row r="38" spans="1:35" ht="25.5" x14ac:dyDescent="0.2">
      <c r="A38" s="275" t="s">
        <v>86</v>
      </c>
      <c r="B38" s="12" t="s">
        <v>138</v>
      </c>
      <c r="C38" s="307" t="s">
        <v>114</v>
      </c>
      <c r="D38" s="27"/>
      <c r="E38" s="401">
        <f t="shared" si="14"/>
        <v>84</v>
      </c>
      <c r="F38" s="401">
        <f t="shared" si="3"/>
        <v>28</v>
      </c>
      <c r="G38" s="383"/>
      <c r="H38" s="384">
        <f t="shared" si="20"/>
        <v>56</v>
      </c>
      <c r="I38" s="384">
        <f t="shared" si="21"/>
        <v>28</v>
      </c>
      <c r="J38" s="384">
        <f t="shared" si="22"/>
        <v>28</v>
      </c>
      <c r="K38" s="385"/>
      <c r="L38" s="402"/>
      <c r="M38" s="403"/>
      <c r="N38" s="404"/>
      <c r="O38" s="405"/>
      <c r="P38" s="403"/>
      <c r="Q38" s="406"/>
      <c r="R38" s="336"/>
      <c r="S38" s="337"/>
      <c r="T38" s="338"/>
      <c r="U38" s="339">
        <v>56</v>
      </c>
      <c r="V38" s="337">
        <v>28</v>
      </c>
      <c r="W38" s="340"/>
      <c r="X38" s="336"/>
      <c r="Y38" s="337"/>
      <c r="Z38" s="338"/>
      <c r="AA38" s="346"/>
      <c r="AB38" s="337"/>
      <c r="AC38" s="340"/>
      <c r="AD38" s="336"/>
      <c r="AE38" s="337"/>
      <c r="AF38" s="338"/>
      <c r="AG38" s="346"/>
      <c r="AH38" s="337"/>
      <c r="AI38" s="340"/>
    </row>
    <row r="39" spans="1:35" ht="15" customHeight="1" x14ac:dyDescent="0.2">
      <c r="A39" s="275" t="s">
        <v>87</v>
      </c>
      <c r="B39" s="12" t="s">
        <v>139</v>
      </c>
      <c r="C39" s="309" t="s">
        <v>129</v>
      </c>
      <c r="D39" s="27"/>
      <c r="E39" s="401">
        <f t="shared" si="14"/>
        <v>117</v>
      </c>
      <c r="F39" s="401">
        <f t="shared" si="3"/>
        <v>39</v>
      </c>
      <c r="G39" s="383"/>
      <c r="H39" s="384">
        <f t="shared" si="20"/>
        <v>78</v>
      </c>
      <c r="I39" s="384">
        <f t="shared" si="21"/>
        <v>40</v>
      </c>
      <c r="J39" s="384">
        <f t="shared" si="22"/>
        <v>38</v>
      </c>
      <c r="K39" s="385"/>
      <c r="L39" s="402"/>
      <c r="M39" s="403"/>
      <c r="N39" s="404"/>
      <c r="O39" s="405"/>
      <c r="P39" s="403"/>
      <c r="Q39" s="406"/>
      <c r="R39" s="336"/>
      <c r="S39" s="337"/>
      <c r="T39" s="338"/>
      <c r="U39" s="339">
        <v>42</v>
      </c>
      <c r="V39" s="337">
        <v>20</v>
      </c>
      <c r="W39" s="340"/>
      <c r="X39" s="336">
        <v>36</v>
      </c>
      <c r="Y39" s="337">
        <v>18</v>
      </c>
      <c r="Z39" s="338"/>
      <c r="AA39" s="346"/>
      <c r="AB39" s="337"/>
      <c r="AC39" s="340"/>
      <c r="AD39" s="336"/>
      <c r="AE39" s="337"/>
      <c r="AF39" s="338"/>
      <c r="AG39" s="346"/>
      <c r="AH39" s="337"/>
      <c r="AI39" s="340"/>
    </row>
    <row r="40" spans="1:35" ht="18" customHeight="1" x14ac:dyDescent="0.2">
      <c r="A40" s="275" t="s">
        <v>88</v>
      </c>
      <c r="B40" s="11" t="s">
        <v>84</v>
      </c>
      <c r="C40" s="309" t="s">
        <v>109</v>
      </c>
      <c r="D40" s="27"/>
      <c r="E40" s="401">
        <f t="shared" si="14"/>
        <v>126</v>
      </c>
      <c r="F40" s="401">
        <f t="shared" si="3"/>
        <v>42</v>
      </c>
      <c r="G40" s="383"/>
      <c r="H40" s="384">
        <f t="shared" si="20"/>
        <v>84</v>
      </c>
      <c r="I40" s="384">
        <f t="shared" si="21"/>
        <v>42</v>
      </c>
      <c r="J40" s="384">
        <f t="shared" si="22"/>
        <v>42</v>
      </c>
      <c r="K40" s="385"/>
      <c r="L40" s="402"/>
      <c r="M40" s="403"/>
      <c r="N40" s="404"/>
      <c r="O40" s="405"/>
      <c r="P40" s="403"/>
      <c r="Q40" s="406"/>
      <c r="R40" s="336"/>
      <c r="S40" s="337"/>
      <c r="T40" s="338"/>
      <c r="U40" s="339">
        <v>84</v>
      </c>
      <c r="V40" s="337">
        <v>42</v>
      </c>
      <c r="W40" s="340"/>
      <c r="X40" s="336"/>
      <c r="Y40" s="337"/>
      <c r="Z40" s="338"/>
      <c r="AA40" s="346"/>
      <c r="AB40" s="337"/>
      <c r="AC40" s="340"/>
      <c r="AD40" s="336"/>
      <c r="AE40" s="337"/>
      <c r="AF40" s="338"/>
      <c r="AG40" s="346"/>
      <c r="AH40" s="337"/>
      <c r="AI40" s="340"/>
    </row>
    <row r="41" spans="1:35" ht="15.75" customHeight="1" x14ac:dyDescent="0.2">
      <c r="A41" s="275" t="s">
        <v>89</v>
      </c>
      <c r="B41" s="12" t="s">
        <v>140</v>
      </c>
      <c r="C41" s="310" t="s">
        <v>113</v>
      </c>
      <c r="D41" s="27"/>
      <c r="E41" s="401">
        <f t="shared" si="14"/>
        <v>405</v>
      </c>
      <c r="F41" s="401">
        <f t="shared" si="3"/>
        <v>135</v>
      </c>
      <c r="G41" s="383"/>
      <c r="H41" s="384">
        <f t="shared" si="20"/>
        <v>270</v>
      </c>
      <c r="I41" s="384">
        <f t="shared" si="21"/>
        <v>136</v>
      </c>
      <c r="J41" s="384">
        <f t="shared" si="22"/>
        <v>134</v>
      </c>
      <c r="K41" s="385"/>
      <c r="L41" s="402"/>
      <c r="M41" s="403"/>
      <c r="N41" s="404"/>
      <c r="O41" s="405"/>
      <c r="P41" s="403"/>
      <c r="Q41" s="406"/>
      <c r="R41" s="336"/>
      <c r="S41" s="337"/>
      <c r="T41" s="338"/>
      <c r="U41" s="339"/>
      <c r="V41" s="337"/>
      <c r="W41" s="340"/>
      <c r="X41" s="336"/>
      <c r="Y41" s="337"/>
      <c r="Z41" s="338"/>
      <c r="AA41" s="346">
        <v>68</v>
      </c>
      <c r="AB41" s="337">
        <v>20</v>
      </c>
      <c r="AC41" s="340"/>
      <c r="AD41" s="336">
        <v>112</v>
      </c>
      <c r="AE41" s="337">
        <v>64</v>
      </c>
      <c r="AF41" s="338"/>
      <c r="AG41" s="346">
        <v>90</v>
      </c>
      <c r="AH41" s="337">
        <v>50</v>
      </c>
      <c r="AI41" s="340"/>
    </row>
    <row r="42" spans="1:35" ht="18" customHeight="1" x14ac:dyDescent="0.2">
      <c r="A42" s="275" t="s">
        <v>90</v>
      </c>
      <c r="B42" s="12" t="s">
        <v>141</v>
      </c>
      <c r="C42" s="310" t="s">
        <v>117</v>
      </c>
      <c r="D42" s="27"/>
      <c r="E42" s="401">
        <f t="shared" si="14"/>
        <v>76.5</v>
      </c>
      <c r="F42" s="401">
        <f t="shared" si="3"/>
        <v>25.5</v>
      </c>
      <c r="G42" s="383"/>
      <c r="H42" s="384">
        <f t="shared" si="20"/>
        <v>51</v>
      </c>
      <c r="I42" s="384">
        <f t="shared" si="21"/>
        <v>27</v>
      </c>
      <c r="J42" s="384">
        <f t="shared" si="22"/>
        <v>24</v>
      </c>
      <c r="K42" s="385"/>
      <c r="L42" s="402"/>
      <c r="M42" s="403"/>
      <c r="N42" s="404"/>
      <c r="O42" s="405"/>
      <c r="P42" s="403"/>
      <c r="Q42" s="406"/>
      <c r="R42" s="336"/>
      <c r="S42" s="337"/>
      <c r="T42" s="338"/>
      <c r="U42" s="339"/>
      <c r="V42" s="337"/>
      <c r="W42" s="340"/>
      <c r="X42" s="336"/>
      <c r="Y42" s="337"/>
      <c r="Z42" s="338"/>
      <c r="AA42" s="346">
        <v>51</v>
      </c>
      <c r="AB42" s="337">
        <v>24</v>
      </c>
      <c r="AC42" s="340"/>
      <c r="AD42" s="336"/>
      <c r="AE42" s="337"/>
      <c r="AF42" s="338"/>
      <c r="AG42" s="346"/>
      <c r="AH42" s="337"/>
      <c r="AI42" s="340"/>
    </row>
    <row r="43" spans="1:35" ht="15" customHeight="1" x14ac:dyDescent="0.2">
      <c r="A43" s="275" t="s">
        <v>91</v>
      </c>
      <c r="B43" s="12" t="s">
        <v>142</v>
      </c>
      <c r="C43" s="309" t="s">
        <v>159</v>
      </c>
      <c r="D43" s="27"/>
      <c r="E43" s="401">
        <f t="shared" si="14"/>
        <v>120</v>
      </c>
      <c r="F43" s="401">
        <f t="shared" si="3"/>
        <v>40</v>
      </c>
      <c r="G43" s="383"/>
      <c r="H43" s="384">
        <f t="shared" si="20"/>
        <v>80</v>
      </c>
      <c r="I43" s="384">
        <f t="shared" si="21"/>
        <v>40</v>
      </c>
      <c r="J43" s="384">
        <f t="shared" si="22"/>
        <v>40</v>
      </c>
      <c r="K43" s="385"/>
      <c r="L43" s="402"/>
      <c r="M43" s="403"/>
      <c r="N43" s="404"/>
      <c r="O43" s="405"/>
      <c r="P43" s="403"/>
      <c r="Q43" s="406"/>
      <c r="R43" s="336"/>
      <c r="S43" s="337"/>
      <c r="T43" s="338"/>
      <c r="U43" s="339"/>
      <c r="V43" s="337"/>
      <c r="W43" s="340"/>
      <c r="X43" s="336"/>
      <c r="Y43" s="337"/>
      <c r="Z43" s="338"/>
      <c r="AA43" s="346"/>
      <c r="AB43" s="337"/>
      <c r="AC43" s="340"/>
      <c r="AD43" s="336">
        <v>80</v>
      </c>
      <c r="AE43" s="337">
        <v>40</v>
      </c>
      <c r="AF43" s="338"/>
      <c r="AG43" s="346"/>
      <c r="AH43" s="337"/>
      <c r="AI43" s="340"/>
    </row>
    <row r="44" spans="1:35" ht="25.5" customHeight="1" x14ac:dyDescent="0.2">
      <c r="A44" s="275" t="s">
        <v>92</v>
      </c>
      <c r="B44" s="80" t="s">
        <v>143</v>
      </c>
      <c r="C44" s="309" t="s">
        <v>109</v>
      </c>
      <c r="D44" s="27"/>
      <c r="E44" s="401">
        <f t="shared" si="14"/>
        <v>105</v>
      </c>
      <c r="F44" s="401">
        <f t="shared" si="3"/>
        <v>35</v>
      </c>
      <c r="G44" s="383"/>
      <c r="H44" s="384">
        <f t="shared" si="20"/>
        <v>70</v>
      </c>
      <c r="I44" s="384">
        <f t="shared" si="21"/>
        <v>36</v>
      </c>
      <c r="J44" s="384">
        <f t="shared" si="22"/>
        <v>34</v>
      </c>
      <c r="K44" s="385"/>
      <c r="L44" s="402"/>
      <c r="M44" s="403"/>
      <c r="N44" s="404"/>
      <c r="O44" s="405"/>
      <c r="P44" s="403"/>
      <c r="Q44" s="406"/>
      <c r="R44" s="336"/>
      <c r="S44" s="337"/>
      <c r="T44" s="338"/>
      <c r="U44" s="339">
        <v>70</v>
      </c>
      <c r="V44" s="337">
        <v>34</v>
      </c>
      <c r="W44" s="340"/>
      <c r="X44" s="336"/>
      <c r="Y44" s="337"/>
      <c r="Z44" s="338"/>
      <c r="AA44" s="346"/>
      <c r="AB44" s="337"/>
      <c r="AC44" s="340"/>
      <c r="AD44" s="336"/>
      <c r="AE44" s="337"/>
      <c r="AF44" s="338"/>
      <c r="AG44" s="346"/>
      <c r="AH44" s="337"/>
      <c r="AI44" s="340"/>
    </row>
    <row r="45" spans="1:35" ht="15" customHeight="1" x14ac:dyDescent="0.2">
      <c r="A45" s="275" t="s">
        <v>93</v>
      </c>
      <c r="B45" s="158" t="s">
        <v>144</v>
      </c>
      <c r="C45" s="309" t="s">
        <v>115</v>
      </c>
      <c r="D45" s="239"/>
      <c r="E45" s="401">
        <f t="shared" si="14"/>
        <v>96</v>
      </c>
      <c r="F45" s="419">
        <f t="shared" si="3"/>
        <v>32</v>
      </c>
      <c r="G45" s="386"/>
      <c r="H45" s="387">
        <f t="shared" si="20"/>
        <v>64</v>
      </c>
      <c r="I45" s="387">
        <f t="shared" si="21"/>
        <v>32</v>
      </c>
      <c r="J45" s="387">
        <f t="shared" si="22"/>
        <v>32</v>
      </c>
      <c r="K45" s="388"/>
      <c r="L45" s="420"/>
      <c r="M45" s="421"/>
      <c r="N45" s="422"/>
      <c r="O45" s="423"/>
      <c r="P45" s="421"/>
      <c r="Q45" s="424"/>
      <c r="R45" s="341">
        <v>64</v>
      </c>
      <c r="S45" s="342">
        <v>32</v>
      </c>
      <c r="T45" s="343"/>
      <c r="U45" s="344"/>
      <c r="V45" s="342"/>
      <c r="W45" s="345"/>
      <c r="X45" s="341"/>
      <c r="Y45" s="342"/>
      <c r="Z45" s="343"/>
      <c r="AA45" s="353"/>
      <c r="AB45" s="342"/>
      <c r="AC45" s="345"/>
      <c r="AD45" s="341"/>
      <c r="AE45" s="342"/>
      <c r="AF45" s="343"/>
      <c r="AG45" s="353"/>
      <c r="AH45" s="342"/>
      <c r="AI45" s="345"/>
    </row>
    <row r="46" spans="1:35" ht="15" customHeight="1" x14ac:dyDescent="0.2">
      <c r="A46" s="275" t="s">
        <v>94</v>
      </c>
      <c r="B46" s="80" t="s">
        <v>49</v>
      </c>
      <c r="C46" s="310" t="s">
        <v>116</v>
      </c>
      <c r="D46" s="27"/>
      <c r="E46" s="401">
        <f t="shared" si="14"/>
        <v>102</v>
      </c>
      <c r="F46" s="401">
        <f t="shared" si="3"/>
        <v>34</v>
      </c>
      <c r="G46" s="383"/>
      <c r="H46" s="384">
        <f t="shared" si="20"/>
        <v>68</v>
      </c>
      <c r="I46" s="384">
        <f t="shared" si="21"/>
        <v>34</v>
      </c>
      <c r="J46" s="384">
        <f t="shared" si="22"/>
        <v>34</v>
      </c>
      <c r="K46" s="385"/>
      <c r="L46" s="425"/>
      <c r="M46" s="426"/>
      <c r="N46" s="427"/>
      <c r="O46" s="428"/>
      <c r="P46" s="426"/>
      <c r="Q46" s="429"/>
      <c r="R46" s="336"/>
      <c r="S46" s="337"/>
      <c r="T46" s="338"/>
      <c r="U46" s="339"/>
      <c r="V46" s="337"/>
      <c r="W46" s="340"/>
      <c r="X46" s="336"/>
      <c r="Y46" s="337"/>
      <c r="Z46" s="338"/>
      <c r="AA46" s="346">
        <v>68</v>
      </c>
      <c r="AB46" s="337">
        <v>34</v>
      </c>
      <c r="AC46" s="340"/>
      <c r="AD46" s="336"/>
      <c r="AE46" s="337"/>
      <c r="AF46" s="338"/>
      <c r="AG46" s="346"/>
      <c r="AH46" s="337"/>
      <c r="AI46" s="340"/>
    </row>
    <row r="47" spans="1:35" ht="15" customHeight="1" x14ac:dyDescent="0.2">
      <c r="A47" s="275" t="s">
        <v>99</v>
      </c>
      <c r="B47" s="154" t="s">
        <v>157</v>
      </c>
      <c r="C47" s="310" t="s">
        <v>111</v>
      </c>
      <c r="D47" s="239"/>
      <c r="E47" s="401">
        <f t="shared" si="14"/>
        <v>246</v>
      </c>
      <c r="F47" s="419">
        <f t="shared" si="3"/>
        <v>82</v>
      </c>
      <c r="G47" s="386"/>
      <c r="H47" s="384">
        <f t="shared" si="20"/>
        <v>164</v>
      </c>
      <c r="I47" s="384">
        <f t="shared" si="21"/>
        <v>84</v>
      </c>
      <c r="J47" s="384">
        <f t="shared" si="22"/>
        <v>80</v>
      </c>
      <c r="K47" s="388"/>
      <c r="L47" s="420"/>
      <c r="M47" s="421"/>
      <c r="N47" s="422"/>
      <c r="O47" s="423"/>
      <c r="P47" s="421"/>
      <c r="Q47" s="424"/>
      <c r="R47" s="341"/>
      <c r="S47" s="342"/>
      <c r="T47" s="343"/>
      <c r="U47" s="344"/>
      <c r="V47" s="342"/>
      <c r="W47" s="345"/>
      <c r="X47" s="341">
        <v>96</v>
      </c>
      <c r="Y47" s="342">
        <v>46</v>
      </c>
      <c r="Z47" s="343"/>
      <c r="AA47" s="353">
        <v>68</v>
      </c>
      <c r="AB47" s="342">
        <v>34</v>
      </c>
      <c r="AC47" s="345"/>
      <c r="AD47" s="341"/>
      <c r="AE47" s="342"/>
      <c r="AF47" s="343"/>
      <c r="AG47" s="353"/>
      <c r="AH47" s="342"/>
      <c r="AI47" s="345"/>
    </row>
    <row r="48" spans="1:35" ht="15" x14ac:dyDescent="0.2">
      <c r="A48" s="274" t="s">
        <v>100</v>
      </c>
      <c r="B48" s="80" t="s">
        <v>83</v>
      </c>
      <c r="C48" s="310" t="s">
        <v>114</v>
      </c>
      <c r="D48" s="27"/>
      <c r="E48" s="401">
        <v>151</v>
      </c>
      <c r="F48" s="401">
        <f t="shared" si="3"/>
        <v>45</v>
      </c>
      <c r="G48" s="383"/>
      <c r="H48" s="384">
        <f t="shared" si="20"/>
        <v>106</v>
      </c>
      <c r="I48" s="384">
        <f t="shared" si="21"/>
        <v>44</v>
      </c>
      <c r="J48" s="384">
        <f t="shared" si="22"/>
        <v>62</v>
      </c>
      <c r="K48" s="385"/>
      <c r="L48" s="402"/>
      <c r="M48" s="403"/>
      <c r="N48" s="404"/>
      <c r="O48" s="405"/>
      <c r="P48" s="403"/>
      <c r="Q48" s="406"/>
      <c r="R48" s="336">
        <v>64</v>
      </c>
      <c r="S48" s="337">
        <v>28</v>
      </c>
      <c r="T48" s="338"/>
      <c r="U48" s="346">
        <v>42</v>
      </c>
      <c r="V48" s="337">
        <v>34</v>
      </c>
      <c r="W48" s="340"/>
      <c r="X48" s="336"/>
      <c r="Y48" s="337"/>
      <c r="Z48" s="338"/>
      <c r="AA48" s="346"/>
      <c r="AB48" s="337"/>
      <c r="AC48" s="340"/>
      <c r="AD48" s="336"/>
      <c r="AE48" s="337"/>
      <c r="AF48" s="338"/>
      <c r="AG48" s="346"/>
      <c r="AH48" s="337"/>
      <c r="AI48" s="340"/>
    </row>
    <row r="49" spans="1:35" ht="15.75" customHeight="1" x14ac:dyDescent="0.2">
      <c r="A49" s="274" t="s">
        <v>105</v>
      </c>
      <c r="B49" s="80" t="s">
        <v>101</v>
      </c>
      <c r="C49" s="310" t="s">
        <v>159</v>
      </c>
      <c r="D49" s="27"/>
      <c r="E49" s="401">
        <f t="shared" si="14"/>
        <v>96</v>
      </c>
      <c r="F49" s="401">
        <f t="shared" si="3"/>
        <v>32</v>
      </c>
      <c r="G49" s="383"/>
      <c r="H49" s="384">
        <f t="shared" si="20"/>
        <v>64</v>
      </c>
      <c r="I49" s="384">
        <f t="shared" si="21"/>
        <v>40</v>
      </c>
      <c r="J49" s="384">
        <f t="shared" si="22"/>
        <v>24</v>
      </c>
      <c r="K49" s="430"/>
      <c r="L49" s="420"/>
      <c r="M49" s="421"/>
      <c r="N49" s="422"/>
      <c r="O49" s="423"/>
      <c r="P49" s="421"/>
      <c r="Q49" s="424"/>
      <c r="R49" s="341"/>
      <c r="S49" s="342"/>
      <c r="T49" s="343"/>
      <c r="U49" s="344"/>
      <c r="V49" s="342"/>
      <c r="W49" s="345"/>
      <c r="X49" s="341"/>
      <c r="Y49" s="342"/>
      <c r="Z49" s="343"/>
      <c r="AA49" s="353"/>
      <c r="AB49" s="342"/>
      <c r="AC49" s="345"/>
      <c r="AD49" s="341">
        <v>64</v>
      </c>
      <c r="AE49" s="342">
        <v>24</v>
      </c>
      <c r="AF49" s="343"/>
      <c r="AG49" s="353"/>
      <c r="AH49" s="342"/>
      <c r="AI49" s="345"/>
    </row>
    <row r="50" spans="1:35" ht="17.25" customHeight="1" thickBot="1" x14ac:dyDescent="0.25">
      <c r="A50" s="274" t="s">
        <v>162</v>
      </c>
      <c r="B50" s="80" t="s">
        <v>95</v>
      </c>
      <c r="C50" s="310" t="s">
        <v>120</v>
      </c>
      <c r="D50" s="40"/>
      <c r="E50" s="401">
        <f t="shared" si="14"/>
        <v>196.5</v>
      </c>
      <c r="F50" s="401">
        <f t="shared" si="3"/>
        <v>65.5</v>
      </c>
      <c r="G50" s="389"/>
      <c r="H50" s="384">
        <f t="shared" si="20"/>
        <v>131</v>
      </c>
      <c r="I50" s="384">
        <f t="shared" si="21"/>
        <v>63</v>
      </c>
      <c r="J50" s="384">
        <f t="shared" si="22"/>
        <v>68</v>
      </c>
      <c r="K50" s="431"/>
      <c r="L50" s="432"/>
      <c r="M50" s="433"/>
      <c r="N50" s="434"/>
      <c r="O50" s="435"/>
      <c r="P50" s="433"/>
      <c r="Q50" s="436"/>
      <c r="R50" s="347"/>
      <c r="S50" s="348"/>
      <c r="T50" s="349"/>
      <c r="U50" s="350"/>
      <c r="V50" s="348"/>
      <c r="W50" s="351"/>
      <c r="X50" s="347"/>
      <c r="Y50" s="348"/>
      <c r="Z50" s="349"/>
      <c r="AA50" s="354">
        <v>51</v>
      </c>
      <c r="AB50" s="348">
        <v>20</v>
      </c>
      <c r="AC50" s="351"/>
      <c r="AD50" s="350">
        <v>80</v>
      </c>
      <c r="AE50" s="348">
        <v>48</v>
      </c>
      <c r="AF50" s="349"/>
      <c r="AG50" s="354"/>
      <c r="AH50" s="348"/>
      <c r="AI50" s="351"/>
    </row>
    <row r="51" spans="1:35" ht="21.75" customHeight="1" thickBot="1" x14ac:dyDescent="0.25">
      <c r="A51" s="71" t="s">
        <v>50</v>
      </c>
      <c r="B51" s="72" t="s">
        <v>51</v>
      </c>
      <c r="C51" s="246"/>
      <c r="D51" s="61">
        <v>802</v>
      </c>
      <c r="E51" s="75">
        <f>E52+E58+E64+E69</f>
        <v>1281</v>
      </c>
      <c r="F51" s="75">
        <f>F52+F58+F64+F69</f>
        <v>427</v>
      </c>
      <c r="G51" s="52">
        <v>864</v>
      </c>
      <c r="H51" s="75">
        <f>H52+H58+H64+H69</f>
        <v>854</v>
      </c>
      <c r="I51" s="75">
        <f>I52+I58+I64+I69</f>
        <v>496</v>
      </c>
      <c r="J51" s="75">
        <f>J52+J58+J64+J69</f>
        <v>358</v>
      </c>
      <c r="K51" s="126">
        <f>K52+K58+K64+K69</f>
        <v>50</v>
      </c>
      <c r="L51" s="205"/>
      <c r="M51" s="51"/>
      <c r="N51" s="138"/>
      <c r="O51" s="128"/>
      <c r="P51" s="51"/>
      <c r="Q51" s="206"/>
      <c r="R51" s="227">
        <f t="shared" ref="R51:AI51" si="23">R52+R58+R64+R69</f>
        <v>96</v>
      </c>
      <c r="S51" s="75">
        <f t="shared" si="23"/>
        <v>32</v>
      </c>
      <c r="T51" s="112">
        <f t="shared" si="23"/>
        <v>0</v>
      </c>
      <c r="U51" s="106">
        <f t="shared" si="23"/>
        <v>42</v>
      </c>
      <c r="V51" s="75">
        <f t="shared" si="23"/>
        <v>34</v>
      </c>
      <c r="W51" s="228">
        <f t="shared" si="23"/>
        <v>0</v>
      </c>
      <c r="X51" s="227">
        <f t="shared" si="23"/>
        <v>216</v>
      </c>
      <c r="Y51" s="75">
        <f t="shared" si="23"/>
        <v>88</v>
      </c>
      <c r="Z51" s="112">
        <f t="shared" si="23"/>
        <v>0</v>
      </c>
      <c r="AA51" s="150">
        <f t="shared" si="23"/>
        <v>238</v>
      </c>
      <c r="AB51" s="75">
        <f t="shared" si="23"/>
        <v>64</v>
      </c>
      <c r="AC51" s="228">
        <f t="shared" si="23"/>
        <v>0</v>
      </c>
      <c r="AD51" s="106">
        <f t="shared" si="23"/>
        <v>64</v>
      </c>
      <c r="AE51" s="75">
        <f t="shared" si="23"/>
        <v>32</v>
      </c>
      <c r="AF51" s="112">
        <f t="shared" si="23"/>
        <v>0</v>
      </c>
      <c r="AG51" s="150">
        <f t="shared" si="23"/>
        <v>198</v>
      </c>
      <c r="AH51" s="75">
        <f t="shared" si="23"/>
        <v>74</v>
      </c>
      <c r="AI51" s="228">
        <f t="shared" si="23"/>
        <v>50</v>
      </c>
    </row>
    <row r="52" spans="1:35" ht="23.25" thickBot="1" x14ac:dyDescent="0.25">
      <c r="A52" s="69" t="s">
        <v>52</v>
      </c>
      <c r="B52" s="70" t="s">
        <v>145</v>
      </c>
      <c r="C52" s="311" t="s">
        <v>160</v>
      </c>
      <c r="D52" s="35"/>
      <c r="E52" s="156">
        <f>H52*1.5</f>
        <v>324</v>
      </c>
      <c r="F52" s="156">
        <f>E52-H52</f>
        <v>108</v>
      </c>
      <c r="G52" s="36"/>
      <c r="H52" s="102">
        <f>SUM(H53:H55)</f>
        <v>216</v>
      </c>
      <c r="I52" s="102">
        <f t="shared" ref="I52:K52" si="24">SUM(I53:I55)</f>
        <v>128</v>
      </c>
      <c r="J52" s="102">
        <f t="shared" si="24"/>
        <v>88</v>
      </c>
      <c r="K52" s="102">
        <f t="shared" si="24"/>
        <v>0</v>
      </c>
      <c r="L52" s="199"/>
      <c r="M52" s="102"/>
      <c r="N52" s="139"/>
      <c r="O52" s="129"/>
      <c r="P52" s="102"/>
      <c r="Q52" s="200"/>
      <c r="R52" s="229">
        <f t="shared" ref="R52:AI52" si="25">SUM(R53:R55)</f>
        <v>0</v>
      </c>
      <c r="S52" s="79">
        <f t="shared" si="25"/>
        <v>0</v>
      </c>
      <c r="T52" s="113">
        <f t="shared" si="25"/>
        <v>0</v>
      </c>
      <c r="U52" s="107">
        <f t="shared" si="25"/>
        <v>0</v>
      </c>
      <c r="V52" s="79">
        <f t="shared" si="25"/>
        <v>0</v>
      </c>
      <c r="W52" s="230">
        <f t="shared" si="25"/>
        <v>0</v>
      </c>
      <c r="X52" s="229">
        <f t="shared" si="25"/>
        <v>216</v>
      </c>
      <c r="Y52" s="79">
        <f t="shared" si="25"/>
        <v>88</v>
      </c>
      <c r="Z52" s="113">
        <f t="shared" si="25"/>
        <v>0</v>
      </c>
      <c r="AA52" s="151">
        <f t="shared" si="25"/>
        <v>0</v>
      </c>
      <c r="AB52" s="79">
        <f t="shared" si="25"/>
        <v>0</v>
      </c>
      <c r="AC52" s="230">
        <f t="shared" si="25"/>
        <v>0</v>
      </c>
      <c r="AD52" s="229">
        <f t="shared" si="25"/>
        <v>0</v>
      </c>
      <c r="AE52" s="79">
        <f t="shared" si="25"/>
        <v>0</v>
      </c>
      <c r="AF52" s="113">
        <f t="shared" si="25"/>
        <v>0</v>
      </c>
      <c r="AG52" s="151">
        <f t="shared" si="25"/>
        <v>0</v>
      </c>
      <c r="AH52" s="79">
        <f t="shared" si="25"/>
        <v>0</v>
      </c>
      <c r="AI52" s="230">
        <f t="shared" si="25"/>
        <v>0</v>
      </c>
    </row>
    <row r="53" spans="1:35" ht="27" customHeight="1" x14ac:dyDescent="0.2">
      <c r="A53" s="275" t="s">
        <v>53</v>
      </c>
      <c r="B53" s="11" t="s">
        <v>146</v>
      </c>
      <c r="C53" s="308" t="s">
        <v>129</v>
      </c>
      <c r="D53" s="31"/>
      <c r="E53" s="379">
        <f>H53*1.5</f>
        <v>108</v>
      </c>
      <c r="F53" s="379">
        <f>E53-H53</f>
        <v>36</v>
      </c>
      <c r="G53" s="380"/>
      <c r="H53" s="381">
        <f>R53+U53+X53+AA53+AD53+AG53</f>
        <v>72</v>
      </c>
      <c r="I53" s="381">
        <f>H53-J53</f>
        <v>36</v>
      </c>
      <c r="J53" s="381">
        <f t="shared" ref="J53:K55" si="26">S53+V53+Y53+AB53+AE53+AH53</f>
        <v>36</v>
      </c>
      <c r="K53" s="381">
        <f t="shared" si="26"/>
        <v>0</v>
      </c>
      <c r="L53" s="414"/>
      <c r="M53" s="415"/>
      <c r="N53" s="416"/>
      <c r="O53" s="417"/>
      <c r="P53" s="415"/>
      <c r="Q53" s="196"/>
      <c r="R53" s="225"/>
      <c r="S53" s="100"/>
      <c r="T53" s="111"/>
      <c r="U53" s="99"/>
      <c r="V53" s="100"/>
      <c r="W53" s="222"/>
      <c r="X53" s="331">
        <v>72</v>
      </c>
      <c r="Y53" s="332">
        <v>36</v>
      </c>
      <c r="Z53" s="333"/>
      <c r="AA53" s="148"/>
      <c r="AB53" s="100"/>
      <c r="AC53" s="226"/>
      <c r="AD53" s="99"/>
      <c r="AE53" s="100"/>
      <c r="AF53" s="111"/>
      <c r="AG53" s="148"/>
      <c r="AH53" s="100"/>
      <c r="AI53" s="226"/>
    </row>
    <row r="54" spans="1:35" ht="27" customHeight="1" x14ac:dyDescent="0.2">
      <c r="A54" s="275" t="s">
        <v>78</v>
      </c>
      <c r="B54" s="11" t="s">
        <v>147</v>
      </c>
      <c r="C54" s="242"/>
      <c r="D54" s="31"/>
      <c r="E54" s="379">
        <f>H54*1.5</f>
        <v>108</v>
      </c>
      <c r="F54" s="379">
        <f>E54-H54</f>
        <v>36</v>
      </c>
      <c r="G54" s="380"/>
      <c r="H54" s="381">
        <f>R54+U54+X54+AA54+AD54+AG54</f>
        <v>72</v>
      </c>
      <c r="I54" s="381">
        <f>H54-J54</f>
        <v>52</v>
      </c>
      <c r="J54" s="381">
        <f t="shared" si="26"/>
        <v>20</v>
      </c>
      <c r="K54" s="381">
        <f t="shared" si="26"/>
        <v>0</v>
      </c>
      <c r="L54" s="414"/>
      <c r="M54" s="415"/>
      <c r="N54" s="416"/>
      <c r="O54" s="417"/>
      <c r="P54" s="415"/>
      <c r="Q54" s="196"/>
      <c r="R54" s="225"/>
      <c r="S54" s="100"/>
      <c r="T54" s="111"/>
      <c r="U54" s="99"/>
      <c r="V54" s="100"/>
      <c r="W54" s="223"/>
      <c r="X54" s="331">
        <v>72</v>
      </c>
      <c r="Y54" s="332">
        <v>20</v>
      </c>
      <c r="Z54" s="333"/>
      <c r="AA54" s="148"/>
      <c r="AB54" s="100"/>
      <c r="AC54" s="226"/>
      <c r="AD54" s="99"/>
      <c r="AE54" s="100"/>
      <c r="AF54" s="111"/>
      <c r="AG54" s="148"/>
      <c r="AH54" s="100"/>
      <c r="AI54" s="226"/>
    </row>
    <row r="55" spans="1:35" ht="27" customHeight="1" x14ac:dyDescent="0.2">
      <c r="A55" s="275" t="s">
        <v>102</v>
      </c>
      <c r="B55" s="11" t="s">
        <v>148</v>
      </c>
      <c r="C55" s="310" t="s">
        <v>111</v>
      </c>
      <c r="D55" s="31"/>
      <c r="E55" s="379">
        <f>H55*1.5</f>
        <v>108</v>
      </c>
      <c r="F55" s="379">
        <f>E55-H55</f>
        <v>36</v>
      </c>
      <c r="G55" s="380"/>
      <c r="H55" s="381">
        <f>R55+U55+X55+AA55+AD55+AG55</f>
        <v>72</v>
      </c>
      <c r="I55" s="381">
        <f>H55-J55</f>
        <v>40</v>
      </c>
      <c r="J55" s="381">
        <f t="shared" si="26"/>
        <v>32</v>
      </c>
      <c r="K55" s="381">
        <f t="shared" si="26"/>
        <v>0</v>
      </c>
      <c r="L55" s="414"/>
      <c r="M55" s="415"/>
      <c r="N55" s="416"/>
      <c r="O55" s="417"/>
      <c r="P55" s="415"/>
      <c r="Q55" s="196"/>
      <c r="R55" s="225"/>
      <c r="S55" s="100"/>
      <c r="T55" s="111"/>
      <c r="U55" s="99"/>
      <c r="V55" s="100"/>
      <c r="W55" s="223"/>
      <c r="X55" s="331">
        <v>72</v>
      </c>
      <c r="Y55" s="332">
        <v>32</v>
      </c>
      <c r="Z55" s="333"/>
      <c r="AA55" s="148"/>
      <c r="AB55" s="100"/>
      <c r="AC55" s="226"/>
      <c r="AD55" s="99"/>
      <c r="AE55" s="100"/>
      <c r="AF55" s="111"/>
      <c r="AG55" s="148"/>
      <c r="AH55" s="100"/>
      <c r="AI55" s="226"/>
    </row>
    <row r="56" spans="1:35" ht="15" x14ac:dyDescent="0.2">
      <c r="A56" s="15" t="s">
        <v>54</v>
      </c>
      <c r="B56" s="49" t="s">
        <v>55</v>
      </c>
      <c r="C56" s="313" t="s">
        <v>111</v>
      </c>
      <c r="D56" s="27"/>
      <c r="E56" s="251">
        <f>H56</f>
        <v>72</v>
      </c>
      <c r="F56" s="252"/>
      <c r="G56" s="28"/>
      <c r="H56" s="301">
        <f t="shared" ref="H56:H57" si="27">R56+U56+X56+AA56+AD56+AG56</f>
        <v>72</v>
      </c>
      <c r="I56" s="57"/>
      <c r="J56" s="254"/>
      <c r="K56" s="162"/>
      <c r="L56" s="193"/>
      <c r="M56" s="23"/>
      <c r="N56" s="134"/>
      <c r="O56" s="82"/>
      <c r="P56" s="23"/>
      <c r="Q56" s="194"/>
      <c r="R56" s="367"/>
      <c r="S56" s="368"/>
      <c r="T56" s="369"/>
      <c r="U56" s="370"/>
      <c r="V56" s="368"/>
      <c r="W56" s="371"/>
      <c r="X56" s="367">
        <v>72</v>
      </c>
      <c r="Y56" s="368"/>
      <c r="Z56" s="369"/>
      <c r="AA56" s="372"/>
      <c r="AB56" s="368"/>
      <c r="AC56" s="371"/>
      <c r="AD56" s="370"/>
      <c r="AE56" s="368"/>
      <c r="AF56" s="369"/>
      <c r="AG56" s="372"/>
      <c r="AH56" s="368"/>
      <c r="AI56" s="371"/>
    </row>
    <row r="57" spans="1:35" ht="23.25" thickBot="1" x14ac:dyDescent="0.25">
      <c r="A57" s="38" t="s">
        <v>56</v>
      </c>
      <c r="B57" s="50" t="s">
        <v>57</v>
      </c>
      <c r="C57" s="312" t="s">
        <v>111</v>
      </c>
      <c r="D57" s="40"/>
      <c r="E57" s="251">
        <f>H57</f>
        <v>72</v>
      </c>
      <c r="F57" s="253"/>
      <c r="G57" s="41"/>
      <c r="H57" s="301">
        <f t="shared" si="27"/>
        <v>72</v>
      </c>
      <c r="I57" s="73"/>
      <c r="J57" s="254"/>
      <c r="K57" s="255"/>
      <c r="L57" s="203"/>
      <c r="M57" s="39"/>
      <c r="N57" s="137"/>
      <c r="O57" s="86"/>
      <c r="P57" s="39"/>
      <c r="Q57" s="204"/>
      <c r="R57" s="373"/>
      <c r="S57" s="374"/>
      <c r="T57" s="375"/>
      <c r="U57" s="376"/>
      <c r="V57" s="374"/>
      <c r="W57" s="377"/>
      <c r="X57" s="373">
        <v>72</v>
      </c>
      <c r="Y57" s="374"/>
      <c r="Z57" s="375"/>
      <c r="AA57" s="378"/>
      <c r="AB57" s="374"/>
      <c r="AC57" s="377"/>
      <c r="AD57" s="376"/>
      <c r="AE57" s="374"/>
      <c r="AF57" s="375"/>
      <c r="AG57" s="378"/>
      <c r="AH57" s="374"/>
      <c r="AI57" s="377"/>
    </row>
    <row r="58" spans="1:35" ht="23.25" thickBot="1" x14ac:dyDescent="0.25">
      <c r="A58" s="69" t="s">
        <v>58</v>
      </c>
      <c r="B58" s="70" t="s">
        <v>149</v>
      </c>
      <c r="C58" s="311" t="s">
        <v>118</v>
      </c>
      <c r="D58" s="35"/>
      <c r="E58" s="303">
        <f>H58*1.5</f>
        <v>357</v>
      </c>
      <c r="F58" s="156">
        <f>E58-H58</f>
        <v>119</v>
      </c>
      <c r="G58" s="36"/>
      <c r="H58" s="68">
        <f>SUM(H59:H61)</f>
        <v>238</v>
      </c>
      <c r="I58" s="68">
        <f t="shared" ref="I58:J58" si="28">SUM(I59:I61)</f>
        <v>140</v>
      </c>
      <c r="J58" s="68">
        <f t="shared" si="28"/>
        <v>98</v>
      </c>
      <c r="K58" s="68">
        <f t="shared" ref="K58" si="29">SUM(K59:K61)</f>
        <v>0</v>
      </c>
      <c r="L58" s="207"/>
      <c r="M58" s="68"/>
      <c r="N58" s="140"/>
      <c r="O58" s="91"/>
      <c r="P58" s="68"/>
      <c r="Q58" s="208"/>
      <c r="R58" s="231">
        <f t="shared" ref="R58:AI58" si="30">SUM(R59:R60)</f>
        <v>0</v>
      </c>
      <c r="S58" s="76">
        <f t="shared" si="30"/>
        <v>0</v>
      </c>
      <c r="T58" s="114">
        <f t="shared" si="30"/>
        <v>0</v>
      </c>
      <c r="U58" s="94">
        <f t="shared" si="30"/>
        <v>0</v>
      </c>
      <c r="V58" s="76">
        <f t="shared" si="30"/>
        <v>0</v>
      </c>
      <c r="W58" s="232">
        <f t="shared" si="30"/>
        <v>0</v>
      </c>
      <c r="X58" s="231">
        <f t="shared" si="30"/>
        <v>0</v>
      </c>
      <c r="Y58" s="76">
        <f t="shared" si="30"/>
        <v>0</v>
      </c>
      <c r="Z58" s="114">
        <f t="shared" si="30"/>
        <v>0</v>
      </c>
      <c r="AA58" s="152">
        <f>SUM(AA59:AA61)</f>
        <v>238</v>
      </c>
      <c r="AB58" s="76">
        <f t="shared" si="30"/>
        <v>64</v>
      </c>
      <c r="AC58" s="232">
        <f t="shared" si="30"/>
        <v>0</v>
      </c>
      <c r="AD58" s="94">
        <f>SUM(AD59:AD61)</f>
        <v>0</v>
      </c>
      <c r="AE58" s="76">
        <f>SUM(AE59:AE61)</f>
        <v>0</v>
      </c>
      <c r="AF58" s="114">
        <f t="shared" si="30"/>
        <v>0</v>
      </c>
      <c r="AG58" s="152">
        <f t="shared" si="30"/>
        <v>0</v>
      </c>
      <c r="AH58" s="76">
        <f t="shared" si="30"/>
        <v>0</v>
      </c>
      <c r="AI58" s="232">
        <f t="shared" si="30"/>
        <v>0</v>
      </c>
    </row>
    <row r="59" spans="1:35" ht="18.75" customHeight="1" x14ac:dyDescent="0.2">
      <c r="A59" s="273" t="s">
        <v>59</v>
      </c>
      <c r="B59" s="14" t="s">
        <v>150</v>
      </c>
      <c r="C59" s="310" t="s">
        <v>117</v>
      </c>
      <c r="D59" s="101"/>
      <c r="E59" s="392">
        <f>H59*1.5</f>
        <v>127.5</v>
      </c>
      <c r="F59" s="392">
        <f>E59-H59</f>
        <v>42.5</v>
      </c>
      <c r="G59" s="393"/>
      <c r="H59" s="394">
        <f>R59+U59+X59+AA59+AD59+AG59</f>
        <v>85</v>
      </c>
      <c r="I59" s="394">
        <f>H59-J59</f>
        <v>63</v>
      </c>
      <c r="J59" s="394">
        <f t="shared" ref="J59:K61" si="31">S59+V59+Y59+AB59+AE59+AH59</f>
        <v>22</v>
      </c>
      <c r="K59" s="394">
        <f t="shared" si="31"/>
        <v>0</v>
      </c>
      <c r="L59" s="191"/>
      <c r="M59" s="37"/>
      <c r="N59" s="133"/>
      <c r="O59" s="81"/>
      <c r="P59" s="37"/>
      <c r="Q59" s="192"/>
      <c r="R59" s="355"/>
      <c r="S59" s="356"/>
      <c r="T59" s="357"/>
      <c r="U59" s="358"/>
      <c r="V59" s="356"/>
      <c r="W59" s="359"/>
      <c r="X59" s="355"/>
      <c r="Y59" s="356"/>
      <c r="Z59" s="357"/>
      <c r="AA59" s="360">
        <v>85</v>
      </c>
      <c r="AB59" s="356">
        <v>22</v>
      </c>
      <c r="AC59" s="359"/>
      <c r="AD59" s="358"/>
      <c r="AE59" s="356"/>
      <c r="AF59" s="357"/>
      <c r="AG59" s="360"/>
      <c r="AH59" s="356"/>
      <c r="AI59" s="359"/>
    </row>
    <row r="60" spans="1:35" ht="27.75" customHeight="1" x14ac:dyDescent="0.2">
      <c r="A60" s="274" t="s">
        <v>60</v>
      </c>
      <c r="B60" s="12" t="s">
        <v>151</v>
      </c>
      <c r="C60" s="310" t="s">
        <v>116</v>
      </c>
      <c r="D60" s="27"/>
      <c r="E60" s="401">
        <f>H60*1.5</f>
        <v>127.5</v>
      </c>
      <c r="F60" s="401">
        <f>E60-H60</f>
        <v>42.5</v>
      </c>
      <c r="G60" s="383"/>
      <c r="H60" s="384">
        <f>R60+U60+X60+AA60+AD60+AG60</f>
        <v>85</v>
      </c>
      <c r="I60" s="384">
        <f>H60-(J60+AF60)</f>
        <v>43</v>
      </c>
      <c r="J60" s="384">
        <f t="shared" si="31"/>
        <v>42</v>
      </c>
      <c r="K60" s="384">
        <f t="shared" si="31"/>
        <v>0</v>
      </c>
      <c r="L60" s="193"/>
      <c r="M60" s="23"/>
      <c r="N60" s="134"/>
      <c r="O60" s="82"/>
      <c r="P60" s="23"/>
      <c r="Q60" s="194"/>
      <c r="R60" s="336"/>
      <c r="S60" s="337"/>
      <c r="T60" s="338"/>
      <c r="U60" s="339"/>
      <c r="V60" s="337"/>
      <c r="W60" s="340"/>
      <c r="X60" s="336"/>
      <c r="Y60" s="337"/>
      <c r="Z60" s="338"/>
      <c r="AA60" s="346">
        <v>85</v>
      </c>
      <c r="AB60" s="337">
        <v>42</v>
      </c>
      <c r="AC60" s="340"/>
      <c r="AD60" s="339"/>
      <c r="AE60" s="337"/>
      <c r="AF60" s="338"/>
      <c r="AG60" s="346"/>
      <c r="AH60" s="337"/>
      <c r="AI60" s="340"/>
    </row>
    <row r="61" spans="1:35" ht="30" customHeight="1" x14ac:dyDescent="0.2">
      <c r="A61" s="274" t="s">
        <v>152</v>
      </c>
      <c r="B61" s="12" t="s">
        <v>153</v>
      </c>
      <c r="C61" s="242"/>
      <c r="D61" s="27"/>
      <c r="E61" s="401">
        <f>H61*1.5</f>
        <v>102</v>
      </c>
      <c r="F61" s="401">
        <f>E61-H61</f>
        <v>34</v>
      </c>
      <c r="G61" s="383"/>
      <c r="H61" s="384">
        <f>R61+U61+X61+AA61+AD61+AG61</f>
        <v>68</v>
      </c>
      <c r="I61" s="384">
        <f>H61-(J61+AF61)</f>
        <v>34</v>
      </c>
      <c r="J61" s="384">
        <f t="shared" si="31"/>
        <v>34</v>
      </c>
      <c r="K61" s="384">
        <f t="shared" si="31"/>
        <v>0</v>
      </c>
      <c r="L61" s="193"/>
      <c r="M61" s="23"/>
      <c r="N61" s="134"/>
      <c r="O61" s="82"/>
      <c r="P61" s="23"/>
      <c r="Q61" s="194"/>
      <c r="R61" s="336"/>
      <c r="S61" s="337"/>
      <c r="T61" s="338"/>
      <c r="U61" s="339"/>
      <c r="V61" s="337"/>
      <c r="W61" s="340"/>
      <c r="X61" s="336"/>
      <c r="Y61" s="337"/>
      <c r="Z61" s="338"/>
      <c r="AA61" s="346">
        <v>68</v>
      </c>
      <c r="AB61" s="337">
        <v>34</v>
      </c>
      <c r="AC61" s="340"/>
      <c r="AD61" s="339"/>
      <c r="AE61" s="337"/>
      <c r="AF61" s="338"/>
      <c r="AG61" s="346"/>
      <c r="AH61" s="337"/>
      <c r="AI61" s="340"/>
    </row>
    <row r="62" spans="1:35" ht="15" x14ac:dyDescent="0.2">
      <c r="A62" s="15" t="s">
        <v>61</v>
      </c>
      <c r="B62" s="49" t="s">
        <v>55</v>
      </c>
      <c r="C62" s="313" t="s">
        <v>116</v>
      </c>
      <c r="D62" s="27"/>
      <c r="E62" s="251">
        <f>H62</f>
        <v>144</v>
      </c>
      <c r="F62" s="252"/>
      <c r="G62" s="28"/>
      <c r="H62" s="301">
        <f t="shared" ref="H62:H63" si="32">R62+U62+X62+AA62+AD62+AG62</f>
        <v>144</v>
      </c>
      <c r="I62" s="57"/>
      <c r="J62" s="254"/>
      <c r="K62" s="162"/>
      <c r="L62" s="193"/>
      <c r="M62" s="23"/>
      <c r="N62" s="134"/>
      <c r="O62" s="82"/>
      <c r="P62" s="23"/>
      <c r="Q62" s="194"/>
      <c r="R62" s="367"/>
      <c r="S62" s="368"/>
      <c r="T62" s="369"/>
      <c r="U62" s="370"/>
      <c r="V62" s="368"/>
      <c r="W62" s="371"/>
      <c r="X62" s="367"/>
      <c r="Y62" s="368"/>
      <c r="Z62" s="369"/>
      <c r="AA62" s="372">
        <v>144</v>
      </c>
      <c r="AB62" s="368"/>
      <c r="AC62" s="371"/>
      <c r="AD62" s="370"/>
      <c r="AE62" s="368"/>
      <c r="AF62" s="369"/>
      <c r="AG62" s="372"/>
      <c r="AH62" s="368"/>
      <c r="AI62" s="371"/>
    </row>
    <row r="63" spans="1:35" ht="23.25" thickBot="1" x14ac:dyDescent="0.25">
      <c r="A63" s="38" t="s">
        <v>62</v>
      </c>
      <c r="B63" s="50" t="s">
        <v>57</v>
      </c>
      <c r="C63" s="312" t="s">
        <v>116</v>
      </c>
      <c r="D63" s="40"/>
      <c r="E63" s="251">
        <f>H63</f>
        <v>108</v>
      </c>
      <c r="F63" s="253"/>
      <c r="G63" s="41"/>
      <c r="H63" s="301">
        <f t="shared" si="32"/>
        <v>108</v>
      </c>
      <c r="I63" s="73"/>
      <c r="J63" s="254"/>
      <c r="K63" s="255"/>
      <c r="L63" s="203"/>
      <c r="M63" s="39"/>
      <c r="N63" s="137"/>
      <c r="O63" s="86"/>
      <c r="P63" s="39"/>
      <c r="Q63" s="204"/>
      <c r="R63" s="373"/>
      <c r="S63" s="374"/>
      <c r="T63" s="375"/>
      <c r="U63" s="376"/>
      <c r="V63" s="374"/>
      <c r="W63" s="377"/>
      <c r="X63" s="373"/>
      <c r="Y63" s="374"/>
      <c r="Z63" s="375"/>
      <c r="AA63" s="378">
        <v>108</v>
      </c>
      <c r="AB63" s="374"/>
      <c r="AC63" s="377"/>
      <c r="AD63" s="376"/>
      <c r="AE63" s="374"/>
      <c r="AF63" s="375"/>
      <c r="AG63" s="378"/>
      <c r="AH63" s="374"/>
      <c r="AI63" s="377"/>
    </row>
    <row r="64" spans="1:35" ht="23.25" thickBot="1" x14ac:dyDescent="0.25">
      <c r="A64" s="69" t="s">
        <v>63</v>
      </c>
      <c r="B64" s="70" t="s">
        <v>154</v>
      </c>
      <c r="C64" s="311" t="s">
        <v>119</v>
      </c>
      <c r="D64" s="35"/>
      <c r="E64" s="156">
        <f>H64*1.5</f>
        <v>393</v>
      </c>
      <c r="F64" s="156">
        <f>E64-H64</f>
        <v>131</v>
      </c>
      <c r="G64" s="36"/>
      <c r="H64" s="68">
        <f>SUM(H65:H66)</f>
        <v>262</v>
      </c>
      <c r="I64" s="68">
        <f t="shared" ref="I64:K64" si="33">SUM(I65:I66)</f>
        <v>156</v>
      </c>
      <c r="J64" s="68">
        <f t="shared" si="33"/>
        <v>106</v>
      </c>
      <c r="K64" s="68">
        <f t="shared" si="33"/>
        <v>50</v>
      </c>
      <c r="L64" s="207"/>
      <c r="M64" s="68"/>
      <c r="N64" s="140"/>
      <c r="O64" s="91"/>
      <c r="P64" s="68"/>
      <c r="Q64" s="208"/>
      <c r="R64" s="231">
        <f t="shared" ref="R64:AI64" si="34">SUM(R65:R66)</f>
        <v>0</v>
      </c>
      <c r="S64" s="76">
        <f t="shared" si="34"/>
        <v>0</v>
      </c>
      <c r="T64" s="114">
        <f t="shared" si="34"/>
        <v>0</v>
      </c>
      <c r="U64" s="152">
        <f t="shared" si="34"/>
        <v>0</v>
      </c>
      <c r="V64" s="76">
        <f t="shared" si="34"/>
        <v>0</v>
      </c>
      <c r="W64" s="232">
        <f t="shared" si="34"/>
        <v>0</v>
      </c>
      <c r="X64" s="231">
        <f t="shared" si="34"/>
        <v>0</v>
      </c>
      <c r="Y64" s="76">
        <f t="shared" si="34"/>
        <v>0</v>
      </c>
      <c r="Z64" s="114">
        <f t="shared" si="34"/>
        <v>0</v>
      </c>
      <c r="AA64" s="152">
        <f t="shared" si="34"/>
        <v>0</v>
      </c>
      <c r="AB64" s="76">
        <f t="shared" si="34"/>
        <v>0</v>
      </c>
      <c r="AC64" s="232">
        <f t="shared" si="34"/>
        <v>0</v>
      </c>
      <c r="AD64" s="231">
        <f t="shared" si="34"/>
        <v>64</v>
      </c>
      <c r="AE64" s="76">
        <f t="shared" si="34"/>
        <v>32</v>
      </c>
      <c r="AF64" s="114">
        <f t="shared" si="34"/>
        <v>0</v>
      </c>
      <c r="AG64" s="152">
        <f t="shared" si="34"/>
        <v>198</v>
      </c>
      <c r="AH64" s="76">
        <f t="shared" si="34"/>
        <v>74</v>
      </c>
      <c r="AI64" s="232">
        <f t="shared" si="34"/>
        <v>50</v>
      </c>
    </row>
    <row r="65" spans="1:35" ht="26.25" customHeight="1" x14ac:dyDescent="0.2">
      <c r="A65" s="273" t="s">
        <v>64</v>
      </c>
      <c r="B65" s="304" t="s">
        <v>155</v>
      </c>
      <c r="C65" s="159" t="s">
        <v>113</v>
      </c>
      <c r="D65" s="101"/>
      <c r="E65" s="401">
        <f>H65*1.5</f>
        <v>204</v>
      </c>
      <c r="F65" s="392">
        <f>E65-H65</f>
        <v>68</v>
      </c>
      <c r="G65" s="393"/>
      <c r="H65" s="394">
        <f>R65+U65+X65+AA65+AD65+AG65</f>
        <v>136</v>
      </c>
      <c r="I65" s="394">
        <f>H65-(J65+AF65)</f>
        <v>68</v>
      </c>
      <c r="J65" s="394">
        <f>S65+V65+Y65+AB65+AE65+AH65</f>
        <v>68</v>
      </c>
      <c r="K65" s="394">
        <f>T65+W65+Z65+AC65+AF65+AI65</f>
        <v>0</v>
      </c>
      <c r="L65" s="191"/>
      <c r="M65" s="37"/>
      <c r="N65" s="133"/>
      <c r="O65" s="81"/>
      <c r="P65" s="37"/>
      <c r="Q65" s="192"/>
      <c r="R65" s="355"/>
      <c r="S65" s="356"/>
      <c r="T65" s="357"/>
      <c r="U65" s="358"/>
      <c r="V65" s="356"/>
      <c r="W65" s="359"/>
      <c r="X65" s="355"/>
      <c r="Y65" s="356"/>
      <c r="Z65" s="357"/>
      <c r="AA65" s="360"/>
      <c r="AB65" s="356"/>
      <c r="AC65" s="359"/>
      <c r="AD65" s="358">
        <v>64</v>
      </c>
      <c r="AE65" s="356">
        <v>32</v>
      </c>
      <c r="AF65" s="357"/>
      <c r="AG65" s="360">
        <v>72</v>
      </c>
      <c r="AH65" s="356">
        <v>36</v>
      </c>
      <c r="AI65" s="359"/>
    </row>
    <row r="66" spans="1:35" ht="25.5" x14ac:dyDescent="0.2">
      <c r="A66" s="274" t="s">
        <v>79</v>
      </c>
      <c r="B66" s="305" t="s">
        <v>156</v>
      </c>
      <c r="C66" s="159" t="s">
        <v>113</v>
      </c>
      <c r="D66" s="27"/>
      <c r="E66" s="401">
        <f>H66*1.5</f>
        <v>189</v>
      </c>
      <c r="F66" s="401">
        <f>E66-H66</f>
        <v>63</v>
      </c>
      <c r="G66" s="383"/>
      <c r="H66" s="384">
        <f>R66+U66+X66+AA66+AD66+AG66</f>
        <v>126</v>
      </c>
      <c r="I66" s="384">
        <f>H66-J66</f>
        <v>88</v>
      </c>
      <c r="J66" s="384">
        <f>S66+V66+Y66+AB66+AE66+AH66</f>
        <v>38</v>
      </c>
      <c r="K66" s="384">
        <f>T66+W66+Z66+AC66+AF66+AI66</f>
        <v>50</v>
      </c>
      <c r="L66" s="195"/>
      <c r="M66" s="30"/>
      <c r="N66" s="135"/>
      <c r="O66" s="299"/>
      <c r="P66" s="30"/>
      <c r="Q66" s="196"/>
      <c r="R66" s="331"/>
      <c r="S66" s="332"/>
      <c r="T66" s="333"/>
      <c r="U66" s="334"/>
      <c r="V66" s="332"/>
      <c r="W66" s="335"/>
      <c r="X66" s="331"/>
      <c r="Y66" s="332"/>
      <c r="Z66" s="333"/>
      <c r="AA66" s="352"/>
      <c r="AB66" s="332"/>
      <c r="AC66" s="335"/>
      <c r="AD66" s="334"/>
      <c r="AE66" s="332"/>
      <c r="AF66" s="333"/>
      <c r="AG66" s="352">
        <v>126</v>
      </c>
      <c r="AH66" s="332">
        <v>38</v>
      </c>
      <c r="AI66" s="335">
        <v>50</v>
      </c>
    </row>
    <row r="67" spans="1:35" ht="15" x14ac:dyDescent="0.2">
      <c r="A67" s="15" t="s">
        <v>65</v>
      </c>
      <c r="B67" s="49" t="s">
        <v>55</v>
      </c>
      <c r="C67" s="313" t="s">
        <v>113</v>
      </c>
      <c r="D67" s="27"/>
      <c r="E67" s="251">
        <f>H67</f>
        <v>36</v>
      </c>
      <c r="F67" s="252"/>
      <c r="G67" s="28"/>
      <c r="H67" s="301">
        <f t="shared" ref="H67:H68" si="35">R67+U67+X67+AA67+AD67+AG67</f>
        <v>36</v>
      </c>
      <c r="I67" s="57"/>
      <c r="J67" s="254"/>
      <c r="K67" s="162"/>
      <c r="L67" s="193"/>
      <c r="M67" s="23"/>
      <c r="N67" s="134"/>
      <c r="O67" s="82"/>
      <c r="P67" s="23"/>
      <c r="Q67" s="194"/>
      <c r="R67" s="367"/>
      <c r="S67" s="368"/>
      <c r="T67" s="369"/>
      <c r="U67" s="370"/>
      <c r="V67" s="368"/>
      <c r="W67" s="371"/>
      <c r="X67" s="367"/>
      <c r="Y67" s="368"/>
      <c r="Z67" s="369"/>
      <c r="AA67" s="372"/>
      <c r="AB67" s="368"/>
      <c r="AC67" s="371"/>
      <c r="AD67" s="370"/>
      <c r="AE67" s="368"/>
      <c r="AF67" s="369"/>
      <c r="AG67" s="372">
        <v>36</v>
      </c>
      <c r="AH67" s="368"/>
      <c r="AI67" s="371"/>
    </row>
    <row r="68" spans="1:35" ht="23.25" thickBot="1" x14ac:dyDescent="0.25">
      <c r="A68" s="38" t="s">
        <v>66</v>
      </c>
      <c r="B68" s="50" t="s">
        <v>57</v>
      </c>
      <c r="C68" s="312" t="s">
        <v>113</v>
      </c>
      <c r="D68" s="40"/>
      <c r="E68" s="251">
        <f>H68</f>
        <v>144</v>
      </c>
      <c r="F68" s="253"/>
      <c r="G68" s="41"/>
      <c r="H68" s="301">
        <f t="shared" si="35"/>
        <v>144</v>
      </c>
      <c r="I68" s="73"/>
      <c r="J68" s="254"/>
      <c r="K68" s="255"/>
      <c r="L68" s="203"/>
      <c r="M68" s="39"/>
      <c r="N68" s="137"/>
      <c r="O68" s="86"/>
      <c r="P68" s="39"/>
      <c r="Q68" s="204"/>
      <c r="R68" s="373"/>
      <c r="S68" s="374"/>
      <c r="T68" s="375"/>
      <c r="U68" s="376"/>
      <c r="V68" s="374"/>
      <c r="W68" s="377"/>
      <c r="X68" s="373"/>
      <c r="Y68" s="374"/>
      <c r="Z68" s="375"/>
      <c r="AA68" s="378"/>
      <c r="AB68" s="374"/>
      <c r="AC68" s="377"/>
      <c r="AD68" s="376"/>
      <c r="AE68" s="374"/>
      <c r="AF68" s="375"/>
      <c r="AG68" s="378">
        <v>144</v>
      </c>
      <c r="AH68" s="374"/>
      <c r="AI68" s="377"/>
    </row>
    <row r="69" spans="1:35" ht="57" thickBot="1" x14ac:dyDescent="0.25">
      <c r="A69" s="69" t="s">
        <v>67</v>
      </c>
      <c r="B69" s="70" t="s">
        <v>130</v>
      </c>
      <c r="C69" s="311" t="s">
        <v>161</v>
      </c>
      <c r="D69" s="35"/>
      <c r="E69" s="156">
        <f>H69*1.5</f>
        <v>207</v>
      </c>
      <c r="F69" s="156">
        <f>E69-H69</f>
        <v>69</v>
      </c>
      <c r="G69" s="36"/>
      <c r="H69" s="68">
        <f>SUM(H70:H70)</f>
        <v>138</v>
      </c>
      <c r="I69" s="68">
        <f>SUM(I70:I70)</f>
        <v>72</v>
      </c>
      <c r="J69" s="68">
        <f>SUM(J70:J70)</f>
        <v>66</v>
      </c>
      <c r="K69" s="93">
        <f>SUM(K70)</f>
        <v>0</v>
      </c>
      <c r="L69" s="207"/>
      <c r="M69" s="68"/>
      <c r="N69" s="140"/>
      <c r="O69" s="91"/>
      <c r="P69" s="68"/>
      <c r="Q69" s="208"/>
      <c r="R69" s="233">
        <f t="shared" ref="R69:AI69" si="36">SUM(R70:R70)</f>
        <v>96</v>
      </c>
      <c r="S69" s="77">
        <f t="shared" si="36"/>
        <v>32</v>
      </c>
      <c r="T69" s="115">
        <f t="shared" si="36"/>
        <v>0</v>
      </c>
      <c r="U69" s="153">
        <f t="shared" si="36"/>
        <v>42</v>
      </c>
      <c r="V69" s="77">
        <f t="shared" si="36"/>
        <v>34</v>
      </c>
      <c r="W69" s="234">
        <f t="shared" si="36"/>
        <v>0</v>
      </c>
      <c r="X69" s="233">
        <f t="shared" si="36"/>
        <v>0</v>
      </c>
      <c r="Y69" s="77">
        <f t="shared" si="36"/>
        <v>0</v>
      </c>
      <c r="Z69" s="115">
        <f t="shared" si="36"/>
        <v>0</v>
      </c>
      <c r="AA69" s="153">
        <f t="shared" si="36"/>
        <v>0</v>
      </c>
      <c r="AB69" s="77">
        <f t="shared" si="36"/>
        <v>0</v>
      </c>
      <c r="AC69" s="234">
        <f t="shared" si="36"/>
        <v>0</v>
      </c>
      <c r="AD69" s="233">
        <f t="shared" si="36"/>
        <v>0</v>
      </c>
      <c r="AE69" s="77">
        <f t="shared" si="36"/>
        <v>0</v>
      </c>
      <c r="AF69" s="115">
        <f t="shared" si="36"/>
        <v>0</v>
      </c>
      <c r="AG69" s="153">
        <f t="shared" si="36"/>
        <v>0</v>
      </c>
      <c r="AH69" s="77">
        <f t="shared" si="36"/>
        <v>0</v>
      </c>
      <c r="AI69" s="234">
        <f t="shared" si="36"/>
        <v>0</v>
      </c>
    </row>
    <row r="70" spans="1:35" ht="40.5" customHeight="1" x14ac:dyDescent="0.2">
      <c r="A70" s="274" t="s">
        <v>68</v>
      </c>
      <c r="B70" s="306" t="s">
        <v>184</v>
      </c>
      <c r="C70" s="159" t="s">
        <v>114</v>
      </c>
      <c r="D70" s="31"/>
      <c r="E70" s="379">
        <f>H70*1.5</f>
        <v>207</v>
      </c>
      <c r="F70" s="379">
        <f>E70-H70</f>
        <v>69</v>
      </c>
      <c r="G70" s="380"/>
      <c r="H70" s="381">
        <f>R70+U70+X70+AA70+AD70+AG70</f>
        <v>138</v>
      </c>
      <c r="I70" s="381">
        <f>H70-J70</f>
        <v>72</v>
      </c>
      <c r="J70" s="381">
        <f>S70+V70+Y70+AB70+AE70+AH70</f>
        <v>66</v>
      </c>
      <c r="K70" s="381">
        <f>T70+W70+Z70+AC70+AF70+AI70</f>
        <v>0</v>
      </c>
      <c r="L70" s="201"/>
      <c r="M70" s="54"/>
      <c r="N70" s="141"/>
      <c r="O70" s="53"/>
      <c r="P70" s="54"/>
      <c r="Q70" s="202"/>
      <c r="R70" s="336">
        <v>96</v>
      </c>
      <c r="S70" s="337">
        <v>32</v>
      </c>
      <c r="T70" s="338"/>
      <c r="U70" s="339">
        <v>42</v>
      </c>
      <c r="V70" s="337">
        <v>34</v>
      </c>
      <c r="W70" s="340"/>
      <c r="X70" s="336"/>
      <c r="Y70" s="337"/>
      <c r="Z70" s="338"/>
      <c r="AA70" s="346"/>
      <c r="AB70" s="337"/>
      <c r="AC70" s="340"/>
      <c r="AD70" s="339"/>
      <c r="AE70" s="337"/>
      <c r="AF70" s="338"/>
      <c r="AG70" s="346"/>
      <c r="AH70" s="337"/>
      <c r="AI70" s="340"/>
    </row>
    <row r="71" spans="1:35" ht="15" x14ac:dyDescent="0.2">
      <c r="A71" s="15" t="s">
        <v>97</v>
      </c>
      <c r="B71" s="84" t="s">
        <v>55</v>
      </c>
      <c r="C71" s="313" t="s">
        <v>114</v>
      </c>
      <c r="D71" s="27"/>
      <c r="E71" s="251">
        <f>H71</f>
        <v>252</v>
      </c>
      <c r="F71" s="252"/>
      <c r="G71" s="28"/>
      <c r="H71" s="301">
        <f t="shared" ref="H71:H72" si="37">R71+U71+X71+AA71+AD71+AG71</f>
        <v>252</v>
      </c>
      <c r="I71" s="57"/>
      <c r="J71" s="254"/>
      <c r="K71" s="162"/>
      <c r="L71" s="201"/>
      <c r="M71" s="54"/>
      <c r="N71" s="141"/>
      <c r="O71" s="53"/>
      <c r="P71" s="54"/>
      <c r="Q71" s="202"/>
      <c r="R71" s="367"/>
      <c r="S71" s="368"/>
      <c r="T71" s="369"/>
      <c r="U71" s="370">
        <v>252</v>
      </c>
      <c r="V71" s="368"/>
      <c r="W71" s="371"/>
      <c r="X71" s="367"/>
      <c r="Y71" s="368"/>
      <c r="Z71" s="369"/>
      <c r="AA71" s="372"/>
      <c r="AB71" s="368"/>
      <c r="AC71" s="371"/>
      <c r="AD71" s="370"/>
      <c r="AE71" s="368"/>
      <c r="AF71" s="369"/>
      <c r="AG71" s="372"/>
      <c r="AH71" s="368"/>
      <c r="AI71" s="371"/>
    </row>
    <row r="72" spans="1:35" ht="23.25" thickBot="1" x14ac:dyDescent="0.25">
      <c r="A72" s="38" t="s">
        <v>98</v>
      </c>
      <c r="B72" s="85" t="s">
        <v>57</v>
      </c>
      <c r="C72" s="312" t="s">
        <v>114</v>
      </c>
      <c r="D72" s="239"/>
      <c r="E72" s="251">
        <f>H72</f>
        <v>72</v>
      </c>
      <c r="F72" s="256"/>
      <c r="G72" s="29"/>
      <c r="H72" s="301">
        <f t="shared" si="37"/>
        <v>72</v>
      </c>
      <c r="I72" s="258"/>
      <c r="J72" s="257"/>
      <c r="K72" s="259"/>
      <c r="L72" s="209"/>
      <c r="M72" s="78"/>
      <c r="N72" s="142"/>
      <c r="O72" s="92"/>
      <c r="P72" s="78"/>
      <c r="Q72" s="210"/>
      <c r="R72" s="373"/>
      <c r="S72" s="374"/>
      <c r="T72" s="375"/>
      <c r="U72" s="376">
        <v>72</v>
      </c>
      <c r="V72" s="374"/>
      <c r="W72" s="377"/>
      <c r="X72" s="373"/>
      <c r="Y72" s="374"/>
      <c r="Z72" s="375"/>
      <c r="AA72" s="378"/>
      <c r="AB72" s="374"/>
      <c r="AC72" s="377"/>
      <c r="AD72" s="376"/>
      <c r="AE72" s="374"/>
      <c r="AF72" s="375"/>
      <c r="AG72" s="378"/>
      <c r="AH72" s="374"/>
      <c r="AI72" s="377"/>
    </row>
    <row r="73" spans="1:35" ht="18" customHeight="1" thickBot="1" x14ac:dyDescent="0.25">
      <c r="A73" s="169" t="s">
        <v>124</v>
      </c>
      <c r="B73" s="85" t="s">
        <v>125</v>
      </c>
      <c r="C73" s="248" t="s">
        <v>113</v>
      </c>
      <c r="D73" s="316"/>
      <c r="E73" s="260">
        <v>144</v>
      </c>
      <c r="F73" s="260"/>
      <c r="G73" s="317"/>
      <c r="H73" s="261">
        <v>144</v>
      </c>
      <c r="I73" s="261"/>
      <c r="J73" s="261"/>
      <c r="K73" s="262"/>
      <c r="L73" s="209"/>
      <c r="M73" s="78"/>
      <c r="N73" s="142"/>
      <c r="O73" s="92"/>
      <c r="P73" s="78"/>
      <c r="Q73" s="210"/>
      <c r="R73" s="373"/>
      <c r="S73" s="374"/>
      <c r="T73" s="375"/>
      <c r="U73" s="376"/>
      <c r="V73" s="374"/>
      <c r="W73" s="377"/>
      <c r="X73" s="373"/>
      <c r="Y73" s="374"/>
      <c r="Z73" s="375"/>
      <c r="AA73" s="378"/>
      <c r="AB73" s="374"/>
      <c r="AC73" s="377"/>
      <c r="AD73" s="376"/>
      <c r="AE73" s="374"/>
      <c r="AF73" s="375"/>
      <c r="AG73" s="378">
        <v>144</v>
      </c>
      <c r="AH73" s="374"/>
      <c r="AI73" s="377"/>
    </row>
    <row r="74" spans="1:35" ht="26.25" thickBot="1" x14ac:dyDescent="0.25">
      <c r="A74" s="170" t="s">
        <v>126</v>
      </c>
      <c r="B74" s="171" t="s">
        <v>128</v>
      </c>
      <c r="C74" s="245"/>
      <c r="D74" s="172"/>
      <c r="E74" s="265"/>
      <c r="F74" s="266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 t="s">
        <v>127</v>
      </c>
      <c r="AH74" s="172"/>
      <c r="AI74" s="237"/>
    </row>
    <row r="75" spans="1:35" ht="13.5" thickBot="1" x14ac:dyDescent="0.25">
      <c r="A75" s="330"/>
      <c r="B75" s="59"/>
      <c r="C75" s="249"/>
      <c r="D75" s="31"/>
      <c r="E75" s="267"/>
      <c r="F75" s="160"/>
      <c r="G75" s="33"/>
      <c r="H75" s="32"/>
      <c r="I75" s="32"/>
      <c r="J75" s="32"/>
      <c r="K75" s="43"/>
      <c r="L75" s="318">
        <f>L9/L5</f>
        <v>36</v>
      </c>
      <c r="M75" s="319"/>
      <c r="N75" s="320"/>
      <c r="O75" s="321">
        <f>O9/O5</f>
        <v>36</v>
      </c>
      <c r="P75" s="322"/>
      <c r="Q75" s="323"/>
      <c r="R75" s="324">
        <f>R9/R5</f>
        <v>36</v>
      </c>
      <c r="S75" s="325"/>
      <c r="T75" s="326"/>
      <c r="U75" s="327">
        <f>U9/U5</f>
        <v>36</v>
      </c>
      <c r="V75" s="325"/>
      <c r="W75" s="328"/>
      <c r="X75" s="324">
        <f>X9/X5</f>
        <v>36</v>
      </c>
      <c r="Y75" s="325"/>
      <c r="Z75" s="326"/>
      <c r="AA75" s="327">
        <f>AA9/AA5</f>
        <v>36</v>
      </c>
      <c r="AB75" s="325"/>
      <c r="AC75" s="328"/>
      <c r="AD75" s="329">
        <f>AD9/AD5</f>
        <v>36</v>
      </c>
      <c r="AE75" s="325"/>
      <c r="AF75" s="326"/>
      <c r="AG75" s="327">
        <f>AG9/AG5</f>
        <v>36</v>
      </c>
      <c r="AH75" s="325"/>
      <c r="AI75" s="328"/>
    </row>
    <row r="76" spans="1:35" ht="14.25" customHeight="1" thickBot="1" x14ac:dyDescent="0.3">
      <c r="A76" s="437" t="s">
        <v>69</v>
      </c>
      <c r="B76" s="438"/>
      <c r="C76" s="250"/>
      <c r="D76" s="280">
        <v>4536</v>
      </c>
      <c r="E76" s="174">
        <f>E25+E31+E35</f>
        <v>4536</v>
      </c>
      <c r="F76" s="174"/>
      <c r="G76" s="173">
        <v>3024</v>
      </c>
      <c r="H76" s="174">
        <f>H25+H31+H35</f>
        <v>3024</v>
      </c>
      <c r="I76" s="175"/>
      <c r="J76" s="175"/>
      <c r="K76" s="178"/>
      <c r="L76" s="211"/>
      <c r="M76" s="176"/>
      <c r="N76" s="177"/>
      <c r="O76" s="177"/>
      <c r="P76" s="177"/>
      <c r="Q76" s="212"/>
      <c r="R76" s="235"/>
      <c r="S76" s="177"/>
      <c r="T76" s="177"/>
      <c r="U76" s="177"/>
      <c r="V76" s="177"/>
      <c r="W76" s="212"/>
      <c r="X76" s="235"/>
      <c r="Y76" s="177"/>
      <c r="Z76" s="177"/>
      <c r="AA76" s="177"/>
      <c r="AB76" s="177"/>
      <c r="AC76" s="212"/>
      <c r="AD76" s="180"/>
      <c r="AE76" s="177"/>
      <c r="AF76" s="177"/>
      <c r="AG76" s="177"/>
      <c r="AH76" s="177"/>
      <c r="AI76" s="212"/>
    </row>
    <row r="77" spans="1:35" ht="64.5" customHeight="1" thickTop="1" thickBot="1" x14ac:dyDescent="0.25">
      <c r="A77" s="300"/>
      <c r="B77" s="300"/>
      <c r="C77" s="44"/>
      <c r="D77" s="56"/>
      <c r="E77" s="268"/>
      <c r="F77" s="269"/>
      <c r="G77" s="56"/>
      <c r="H77" s="56"/>
      <c r="I77" s="56"/>
      <c r="J77" s="56"/>
      <c r="K77" s="56"/>
      <c r="L77" s="291"/>
      <c r="M77" s="292"/>
      <c r="N77" s="281"/>
      <c r="O77" s="282"/>
      <c r="P77" s="293"/>
      <c r="Q77" s="294" t="s">
        <v>133</v>
      </c>
      <c r="R77" s="291"/>
      <c r="S77" s="292"/>
      <c r="T77" s="281"/>
      <c r="U77" s="282"/>
      <c r="V77" s="293"/>
      <c r="W77" s="294" t="s">
        <v>133</v>
      </c>
      <c r="X77" s="291"/>
      <c r="Y77" s="292"/>
      <c r="Z77" s="281"/>
      <c r="AA77" s="282"/>
      <c r="AB77" s="293"/>
      <c r="AC77" s="294" t="s">
        <v>133</v>
      </c>
      <c r="AD77" s="291"/>
      <c r="AE77" s="292"/>
      <c r="AF77" s="281"/>
      <c r="AG77" s="282"/>
      <c r="AH77" s="293"/>
      <c r="AI77" s="276" t="s">
        <v>133</v>
      </c>
    </row>
    <row r="78" spans="1:35" ht="18" customHeight="1" x14ac:dyDescent="0.2">
      <c r="A78" s="439" t="s">
        <v>163</v>
      </c>
      <c r="B78" s="440"/>
      <c r="C78" s="440"/>
      <c r="D78" s="440"/>
      <c r="E78" s="440"/>
      <c r="F78" s="440"/>
      <c r="G78" s="441"/>
      <c r="H78" s="442" t="s">
        <v>6</v>
      </c>
      <c r="I78" s="445" t="s">
        <v>70</v>
      </c>
      <c r="J78" s="446"/>
      <c r="K78" s="447"/>
      <c r="L78" s="165">
        <v>612</v>
      </c>
      <c r="M78" s="58"/>
      <c r="N78" s="283"/>
      <c r="O78" s="284">
        <v>792</v>
      </c>
      <c r="P78" s="161"/>
      <c r="Q78" s="295">
        <f>SUM(L78:P78)</f>
        <v>1404</v>
      </c>
      <c r="R78" s="165">
        <v>576</v>
      </c>
      <c r="S78" s="58"/>
      <c r="T78" s="283"/>
      <c r="U78" s="284">
        <v>432</v>
      </c>
      <c r="V78" s="161"/>
      <c r="W78" s="295">
        <f>SUM(R78:V78)</f>
        <v>1008</v>
      </c>
      <c r="X78" s="165">
        <v>576</v>
      </c>
      <c r="Y78" s="58"/>
      <c r="Z78" s="283"/>
      <c r="AA78" s="284">
        <v>648</v>
      </c>
      <c r="AB78" s="161"/>
      <c r="AC78" s="295">
        <f>SUM(X78:AB78)</f>
        <v>1224</v>
      </c>
      <c r="AD78" s="165">
        <v>468</v>
      </c>
      <c r="AE78" s="58"/>
      <c r="AF78" s="283"/>
      <c r="AG78" s="284">
        <v>324</v>
      </c>
      <c r="AH78" s="161"/>
      <c r="AI78" s="247">
        <f>SUM(AD78:AH78)</f>
        <v>792</v>
      </c>
    </row>
    <row r="79" spans="1:35" ht="18" customHeight="1" x14ac:dyDescent="0.2">
      <c r="A79" s="448" t="s">
        <v>134</v>
      </c>
      <c r="B79" s="449"/>
      <c r="C79" s="449"/>
      <c r="D79" s="449"/>
      <c r="E79" s="449"/>
      <c r="F79" s="449"/>
      <c r="G79" s="450"/>
      <c r="H79" s="443"/>
      <c r="I79" s="451" t="s">
        <v>121</v>
      </c>
      <c r="J79" s="452"/>
      <c r="K79" s="453"/>
      <c r="L79" s="166"/>
      <c r="M79" s="57"/>
      <c r="N79" s="285"/>
      <c r="O79" s="286"/>
      <c r="P79" s="162"/>
      <c r="Q79" s="296">
        <f t="shared" ref="Q79:Q84" si="38">SUM(L79:P79)</f>
        <v>0</v>
      </c>
      <c r="R79" s="166"/>
      <c r="S79" s="57"/>
      <c r="T79" s="285"/>
      <c r="U79" s="108">
        <v>252</v>
      </c>
      <c r="V79" s="162"/>
      <c r="W79" s="296">
        <f t="shared" ref="W79:W84" si="39">SUM(R79:V79)</f>
        <v>252</v>
      </c>
      <c r="X79" s="166">
        <v>72</v>
      </c>
      <c r="Y79" s="57"/>
      <c r="Z79" s="285"/>
      <c r="AA79" s="286">
        <v>144</v>
      </c>
      <c r="AB79" s="162"/>
      <c r="AC79" s="296">
        <f t="shared" ref="AC79:AC84" si="40">SUM(X79:AB79)</f>
        <v>216</v>
      </c>
      <c r="AD79" s="166"/>
      <c r="AE79" s="57"/>
      <c r="AF79" s="285"/>
      <c r="AG79" s="286">
        <v>36</v>
      </c>
      <c r="AH79" s="162"/>
      <c r="AI79" s="277">
        <f t="shared" ref="AI79:AI84" si="41">SUM(AD79:AH79)</f>
        <v>36</v>
      </c>
    </row>
    <row r="80" spans="1:35" ht="26.25" customHeight="1" x14ac:dyDescent="0.2">
      <c r="A80" s="448" t="s">
        <v>71</v>
      </c>
      <c r="B80" s="449"/>
      <c r="C80" s="449"/>
      <c r="D80" s="449"/>
      <c r="E80" s="449"/>
      <c r="F80" s="449"/>
      <c r="G80" s="450"/>
      <c r="H80" s="443"/>
      <c r="I80" s="454" t="s">
        <v>122</v>
      </c>
      <c r="J80" s="455"/>
      <c r="K80" s="456"/>
      <c r="L80" s="166"/>
      <c r="M80" s="57"/>
      <c r="N80" s="285"/>
      <c r="O80" s="286"/>
      <c r="P80" s="162"/>
      <c r="Q80" s="296">
        <f t="shared" si="38"/>
        <v>0</v>
      </c>
      <c r="R80" s="166"/>
      <c r="S80" s="57"/>
      <c r="T80" s="285"/>
      <c r="U80" s="286">
        <v>72</v>
      </c>
      <c r="V80" s="162"/>
      <c r="W80" s="296">
        <f t="shared" si="39"/>
        <v>72</v>
      </c>
      <c r="X80" s="166">
        <v>72</v>
      </c>
      <c r="Y80" s="57"/>
      <c r="Z80" s="285"/>
      <c r="AA80" s="286">
        <v>108</v>
      </c>
      <c r="AB80" s="162"/>
      <c r="AC80" s="296">
        <f t="shared" si="40"/>
        <v>180</v>
      </c>
      <c r="AD80" s="166"/>
      <c r="AE80" s="57"/>
      <c r="AF80" s="285"/>
      <c r="AG80" s="286">
        <v>144</v>
      </c>
      <c r="AH80" s="162"/>
      <c r="AI80" s="277">
        <f t="shared" si="41"/>
        <v>144</v>
      </c>
    </row>
    <row r="81" spans="1:35" ht="26.25" customHeight="1" x14ac:dyDescent="0.2">
      <c r="A81" s="471" t="s">
        <v>135</v>
      </c>
      <c r="B81" s="472"/>
      <c r="C81" s="472"/>
      <c r="D81" s="472"/>
      <c r="E81" s="472"/>
      <c r="F81" s="472"/>
      <c r="G81" s="473"/>
      <c r="H81" s="443"/>
      <c r="I81" s="457" t="s">
        <v>123</v>
      </c>
      <c r="J81" s="458"/>
      <c r="K81" s="459"/>
      <c r="L81" s="166"/>
      <c r="M81" s="57"/>
      <c r="N81" s="285"/>
      <c r="O81" s="286"/>
      <c r="P81" s="162"/>
      <c r="Q81" s="296">
        <f t="shared" si="38"/>
        <v>0</v>
      </c>
      <c r="R81" s="166"/>
      <c r="S81" s="57"/>
      <c r="T81" s="285"/>
      <c r="U81" s="302"/>
      <c r="V81" s="162"/>
      <c r="W81" s="296">
        <f t="shared" si="39"/>
        <v>0</v>
      </c>
      <c r="X81" s="166"/>
      <c r="Y81" s="57"/>
      <c r="Z81" s="285"/>
      <c r="AA81" s="286"/>
      <c r="AB81" s="162"/>
      <c r="AC81" s="296">
        <f t="shared" si="40"/>
        <v>0</v>
      </c>
      <c r="AD81" s="166"/>
      <c r="AE81" s="57"/>
      <c r="AF81" s="285"/>
      <c r="AG81" s="286">
        <v>144</v>
      </c>
      <c r="AH81" s="162"/>
      <c r="AI81" s="277">
        <f t="shared" si="41"/>
        <v>144</v>
      </c>
    </row>
    <row r="82" spans="1:35" ht="26.25" customHeight="1" x14ac:dyDescent="0.2">
      <c r="A82" s="471"/>
      <c r="B82" s="472"/>
      <c r="C82" s="472"/>
      <c r="D82" s="472"/>
      <c r="E82" s="472"/>
      <c r="F82" s="472"/>
      <c r="G82" s="473"/>
      <c r="H82" s="443"/>
      <c r="I82" s="460" t="s">
        <v>72</v>
      </c>
      <c r="J82" s="455"/>
      <c r="K82" s="456"/>
      <c r="L82" s="167">
        <v>0</v>
      </c>
      <c r="M82" s="28"/>
      <c r="N82" s="287"/>
      <c r="O82" s="288">
        <v>3</v>
      </c>
      <c r="P82" s="163"/>
      <c r="Q82" s="297">
        <f t="shared" si="38"/>
        <v>3</v>
      </c>
      <c r="R82" s="167">
        <v>2</v>
      </c>
      <c r="S82" s="28"/>
      <c r="T82" s="287"/>
      <c r="U82" s="288">
        <v>2</v>
      </c>
      <c r="V82" s="163"/>
      <c r="W82" s="297">
        <f t="shared" si="39"/>
        <v>4</v>
      </c>
      <c r="X82" s="167">
        <v>3</v>
      </c>
      <c r="Y82" s="28"/>
      <c r="Z82" s="287"/>
      <c r="AA82" s="288">
        <v>3</v>
      </c>
      <c r="AB82" s="163"/>
      <c r="AC82" s="297">
        <f t="shared" si="40"/>
        <v>6</v>
      </c>
      <c r="AD82" s="167">
        <v>2</v>
      </c>
      <c r="AE82" s="28"/>
      <c r="AF82" s="287"/>
      <c r="AG82" s="288">
        <v>1</v>
      </c>
      <c r="AH82" s="163"/>
      <c r="AI82" s="278">
        <f t="shared" si="41"/>
        <v>3</v>
      </c>
    </row>
    <row r="83" spans="1:35" ht="17.25" customHeight="1" x14ac:dyDescent="0.2">
      <c r="A83" s="461" t="s">
        <v>73</v>
      </c>
      <c r="B83" s="462"/>
      <c r="C83" s="462"/>
      <c r="D83" s="462"/>
      <c r="E83" s="462"/>
      <c r="F83" s="462"/>
      <c r="G83" s="463"/>
      <c r="H83" s="443"/>
      <c r="I83" s="464" t="s">
        <v>74</v>
      </c>
      <c r="J83" s="452"/>
      <c r="K83" s="453"/>
      <c r="L83" s="167">
        <v>0</v>
      </c>
      <c r="M83" s="28"/>
      <c r="N83" s="287"/>
      <c r="O83" s="288">
        <v>8</v>
      </c>
      <c r="P83" s="163"/>
      <c r="Q83" s="297">
        <f t="shared" si="38"/>
        <v>8</v>
      </c>
      <c r="R83" s="167">
        <v>1</v>
      </c>
      <c r="S83" s="28"/>
      <c r="T83" s="287"/>
      <c r="U83" s="288">
        <v>8</v>
      </c>
      <c r="V83" s="163"/>
      <c r="W83" s="297">
        <f t="shared" si="39"/>
        <v>9</v>
      </c>
      <c r="X83" s="167">
        <v>4</v>
      </c>
      <c r="Y83" s="28"/>
      <c r="Z83" s="287"/>
      <c r="AA83" s="288">
        <v>6</v>
      </c>
      <c r="AB83" s="163"/>
      <c r="AC83" s="297">
        <f t="shared" si="40"/>
        <v>10</v>
      </c>
      <c r="AD83" s="167">
        <v>2</v>
      </c>
      <c r="AE83" s="28"/>
      <c r="AF83" s="287"/>
      <c r="AG83" s="288">
        <v>6</v>
      </c>
      <c r="AH83" s="163"/>
      <c r="AI83" s="278">
        <f t="shared" si="41"/>
        <v>8</v>
      </c>
    </row>
    <row r="84" spans="1:35" ht="17.25" customHeight="1" thickBot="1" x14ac:dyDescent="0.25">
      <c r="A84" s="465" t="s">
        <v>75</v>
      </c>
      <c r="B84" s="466"/>
      <c r="C84" s="466"/>
      <c r="D84" s="466"/>
      <c r="E84" s="466"/>
      <c r="F84" s="466"/>
      <c r="G84" s="467"/>
      <c r="H84" s="444"/>
      <c r="I84" s="468" t="s">
        <v>76</v>
      </c>
      <c r="J84" s="469"/>
      <c r="K84" s="470"/>
      <c r="L84" s="168">
        <v>0</v>
      </c>
      <c r="M84" s="41"/>
      <c r="N84" s="289"/>
      <c r="O84" s="290">
        <v>0</v>
      </c>
      <c r="P84" s="164"/>
      <c r="Q84" s="298">
        <f t="shared" si="38"/>
        <v>0</v>
      </c>
      <c r="R84" s="168"/>
      <c r="S84" s="41"/>
      <c r="T84" s="289"/>
      <c r="U84" s="290"/>
      <c r="V84" s="164"/>
      <c r="W84" s="298">
        <f t="shared" si="39"/>
        <v>0</v>
      </c>
      <c r="X84" s="168"/>
      <c r="Y84" s="41"/>
      <c r="Z84" s="289"/>
      <c r="AA84" s="290"/>
      <c r="AB84" s="164"/>
      <c r="AC84" s="298">
        <f t="shared" si="40"/>
        <v>0</v>
      </c>
      <c r="AD84" s="40"/>
      <c r="AE84" s="41"/>
      <c r="AF84" s="289"/>
      <c r="AG84" s="290"/>
      <c r="AH84" s="164"/>
      <c r="AI84" s="279">
        <f t="shared" si="41"/>
        <v>0</v>
      </c>
    </row>
    <row r="85" spans="1:35" x14ac:dyDescent="0.2">
      <c r="A85" s="300"/>
      <c r="B85" s="300"/>
      <c r="C85" s="44"/>
      <c r="D85" s="56"/>
      <c r="E85" s="268"/>
      <c r="F85" s="269"/>
      <c r="G85" s="56"/>
      <c r="H85" s="56"/>
      <c r="I85" s="56"/>
      <c r="J85" s="56"/>
      <c r="K85" s="56"/>
      <c r="L85" s="56"/>
      <c r="M85" s="56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</row>
    <row r="86" spans="1:35" x14ac:dyDescent="0.2">
      <c r="A86" s="300"/>
      <c r="B86" s="300"/>
      <c r="C86" s="44"/>
      <c r="D86" s="56"/>
      <c r="E86" s="268"/>
      <c r="F86" s="269"/>
      <c r="G86" s="56"/>
      <c r="H86" s="56"/>
      <c r="I86" s="56"/>
      <c r="J86" s="56"/>
      <c r="K86" s="56"/>
      <c r="L86" s="56"/>
      <c r="M86" s="56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</row>
    <row r="87" spans="1:35" x14ac:dyDescent="0.2">
      <c r="A87" s="300"/>
      <c r="B87" s="300"/>
      <c r="C87" s="44"/>
      <c r="D87" s="56"/>
      <c r="E87" s="268"/>
      <c r="F87" s="269"/>
      <c r="G87" s="56"/>
      <c r="H87" s="56"/>
      <c r="I87" s="56"/>
      <c r="J87" s="56"/>
      <c r="K87" s="56"/>
      <c r="L87" s="56"/>
      <c r="M87" s="56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x14ac:dyDescent="0.2">
      <c r="A88" s="300"/>
      <c r="B88" s="300"/>
      <c r="C88" s="44"/>
      <c r="D88" s="56"/>
      <c r="E88" s="268"/>
      <c r="F88" s="269"/>
      <c r="G88" s="56"/>
      <c r="H88" s="56"/>
      <c r="I88" s="56"/>
      <c r="J88" s="56"/>
      <c r="K88" s="56"/>
      <c r="L88" s="56"/>
      <c r="M88" s="56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</row>
    <row r="89" spans="1:35" x14ac:dyDescent="0.2">
      <c r="A89" s="300"/>
      <c r="B89" s="300"/>
      <c r="C89" s="44"/>
      <c r="D89" s="56"/>
      <c r="E89" s="268"/>
      <c r="F89" s="269"/>
      <c r="G89" s="56"/>
      <c r="H89" s="56"/>
      <c r="I89" s="56"/>
      <c r="J89" s="56"/>
      <c r="K89" s="56"/>
      <c r="L89" s="56"/>
      <c r="M89" s="56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</row>
    <row r="90" spans="1:35" x14ac:dyDescent="0.2">
      <c r="A90" s="300"/>
      <c r="B90" s="300"/>
      <c r="C90" s="44"/>
      <c r="D90" s="56"/>
      <c r="E90" s="268"/>
      <c r="F90" s="269"/>
      <c r="G90" s="56"/>
      <c r="H90" s="56"/>
      <c r="I90" s="56"/>
      <c r="J90" s="56"/>
      <c r="K90" s="56"/>
      <c r="L90" s="56"/>
      <c r="M90" s="56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</row>
    <row r="91" spans="1:35" x14ac:dyDescent="0.2">
      <c r="A91" s="300"/>
      <c r="B91" s="300"/>
      <c r="C91" s="44"/>
      <c r="D91" s="56"/>
      <c r="E91" s="268"/>
      <c r="F91" s="269"/>
      <c r="G91" s="56"/>
      <c r="H91" s="56"/>
      <c r="I91" s="56"/>
      <c r="J91" s="56"/>
      <c r="K91" s="56"/>
      <c r="L91" s="56"/>
      <c r="M91" s="56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</row>
    <row r="92" spans="1:35" x14ac:dyDescent="0.2">
      <c r="A92" s="300"/>
      <c r="B92" s="300"/>
      <c r="C92" s="44"/>
      <c r="D92" s="56"/>
      <c r="E92" s="268"/>
      <c r="F92" s="269"/>
      <c r="G92" s="56"/>
      <c r="H92" s="56"/>
      <c r="I92" s="56"/>
      <c r="J92" s="56"/>
      <c r="K92" s="56"/>
      <c r="L92" s="56"/>
      <c r="M92" s="56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</row>
    <row r="93" spans="1:35" x14ac:dyDescent="0.2">
      <c r="A93" s="300"/>
      <c r="B93" s="300"/>
      <c r="C93" s="44"/>
      <c r="D93" s="56"/>
      <c r="E93" s="268"/>
      <c r="F93" s="269"/>
      <c r="G93" s="56"/>
      <c r="H93" s="56"/>
      <c r="I93" s="56"/>
      <c r="J93" s="56"/>
      <c r="K93" s="56"/>
      <c r="L93" s="56"/>
      <c r="M93" s="56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</row>
    <row r="94" spans="1:35" x14ac:dyDescent="0.2">
      <c r="A94" s="300"/>
      <c r="B94" s="300"/>
      <c r="C94" s="44"/>
      <c r="D94" s="56"/>
      <c r="E94" s="268"/>
      <c r="F94" s="269"/>
      <c r="G94" s="56"/>
      <c r="H94" s="56"/>
      <c r="I94" s="56"/>
      <c r="J94" s="56"/>
      <c r="K94" s="56"/>
      <c r="L94" s="56"/>
      <c r="M94" s="56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</row>
    <row r="95" spans="1:35" x14ac:dyDescent="0.2">
      <c r="A95" s="300"/>
      <c r="B95" s="300"/>
      <c r="C95" s="44"/>
      <c r="D95" s="56"/>
      <c r="E95" s="268"/>
      <c r="F95" s="268"/>
      <c r="G95" s="56"/>
      <c r="H95" s="56"/>
      <c r="I95" s="56"/>
      <c r="J95" s="56"/>
      <c r="K95" s="56"/>
      <c r="L95" s="56"/>
      <c r="M95" s="56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1:35" x14ac:dyDescent="0.2">
      <c r="A96" s="300"/>
      <c r="B96" s="300"/>
      <c r="C96" s="44"/>
      <c r="D96" s="56"/>
      <c r="E96" s="268"/>
      <c r="F96" s="268"/>
      <c r="G96" s="56"/>
      <c r="H96" s="56"/>
      <c r="I96" s="56"/>
      <c r="J96" s="56"/>
      <c r="K96" s="56"/>
      <c r="L96" s="56"/>
      <c r="M96" s="56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</row>
    <row r="97" spans="1:35" x14ac:dyDescent="0.2">
      <c r="A97" s="300"/>
      <c r="B97" s="300"/>
      <c r="C97" s="44"/>
      <c r="D97" s="56"/>
      <c r="E97" s="268"/>
      <c r="F97" s="268"/>
      <c r="G97" s="56"/>
      <c r="H97" s="56"/>
      <c r="I97" s="56"/>
      <c r="J97" s="56"/>
      <c r="K97" s="56"/>
      <c r="L97" s="56"/>
      <c r="M97" s="56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1:35" x14ac:dyDescent="0.2">
      <c r="D98" s="55"/>
      <c r="E98" s="270"/>
      <c r="F98" s="270"/>
      <c r="G98" s="55"/>
      <c r="H98" s="55"/>
      <c r="I98" s="55"/>
      <c r="J98" s="55"/>
      <c r="K98" s="55"/>
      <c r="L98" s="55"/>
      <c r="M98" s="55"/>
    </row>
    <row r="99" spans="1:35" x14ac:dyDescent="0.2">
      <c r="D99" s="55"/>
      <c r="E99" s="270"/>
      <c r="F99" s="270"/>
      <c r="G99" s="55"/>
      <c r="H99" s="55"/>
      <c r="I99" s="55"/>
      <c r="J99" s="55"/>
      <c r="K99" s="55"/>
      <c r="L99" s="55"/>
      <c r="M99" s="55"/>
    </row>
    <row r="100" spans="1:35" x14ac:dyDescent="0.2">
      <c r="D100" s="55"/>
      <c r="E100" s="270"/>
      <c r="F100" s="270"/>
      <c r="G100" s="55"/>
      <c r="H100" s="55"/>
      <c r="I100" s="55"/>
      <c r="J100" s="55"/>
      <c r="K100" s="55"/>
      <c r="L100" s="55"/>
      <c r="M100" s="55"/>
    </row>
    <row r="101" spans="1:35" x14ac:dyDescent="0.2">
      <c r="D101" s="55"/>
      <c r="E101" s="270"/>
      <c r="F101" s="270"/>
      <c r="G101" s="55"/>
      <c r="H101" s="55"/>
      <c r="I101" s="55"/>
      <c r="J101" s="55"/>
      <c r="K101" s="55"/>
      <c r="L101" s="55"/>
      <c r="M101" s="55"/>
    </row>
    <row r="102" spans="1:35" x14ac:dyDescent="0.2">
      <c r="D102" s="55"/>
      <c r="E102" s="270"/>
      <c r="F102" s="270"/>
      <c r="G102" s="55"/>
      <c r="H102" s="55"/>
      <c r="I102" s="55"/>
      <c r="J102" s="55"/>
      <c r="K102" s="55"/>
      <c r="L102" s="55"/>
      <c r="M102" s="55"/>
    </row>
    <row r="103" spans="1:35" x14ac:dyDescent="0.2">
      <c r="D103" s="55"/>
      <c r="E103" s="270"/>
      <c r="F103" s="270"/>
      <c r="G103" s="55"/>
      <c r="H103" s="55"/>
      <c r="I103" s="55"/>
      <c r="J103" s="55"/>
      <c r="K103" s="55"/>
      <c r="L103" s="55"/>
      <c r="M103" s="55"/>
    </row>
    <row r="104" spans="1:35" x14ac:dyDescent="0.2">
      <c r="D104" s="55"/>
      <c r="E104" s="270"/>
      <c r="F104" s="270"/>
      <c r="G104" s="55"/>
      <c r="H104" s="55"/>
      <c r="I104" s="55"/>
      <c r="J104" s="55"/>
      <c r="K104" s="55"/>
      <c r="L104" s="55"/>
      <c r="M104" s="55"/>
    </row>
    <row r="105" spans="1:35" x14ac:dyDescent="0.2">
      <c r="D105" s="55"/>
      <c r="E105" s="270"/>
      <c r="F105" s="270"/>
      <c r="G105" s="55"/>
      <c r="H105" s="55"/>
      <c r="I105" s="55"/>
      <c r="J105" s="55"/>
      <c r="K105" s="55"/>
      <c r="L105" s="55"/>
      <c r="M105" s="55"/>
    </row>
    <row r="106" spans="1:35" x14ac:dyDescent="0.2">
      <c r="D106" s="55"/>
      <c r="E106" s="270"/>
      <c r="F106" s="270"/>
      <c r="G106" s="55"/>
      <c r="H106" s="55"/>
      <c r="I106" s="55"/>
      <c r="J106" s="55"/>
      <c r="K106" s="55"/>
      <c r="L106" s="55"/>
      <c r="M106" s="55"/>
    </row>
    <row r="107" spans="1:35" x14ac:dyDescent="0.2">
      <c r="D107" s="55"/>
      <c r="E107" s="270"/>
      <c r="F107" s="270"/>
      <c r="G107" s="55"/>
      <c r="H107" s="55"/>
      <c r="I107" s="55"/>
      <c r="J107" s="55"/>
      <c r="K107" s="55"/>
      <c r="L107" s="55"/>
      <c r="M107" s="55"/>
    </row>
  </sheetData>
  <mergeCells count="64">
    <mergeCell ref="B1:C1"/>
    <mergeCell ref="A2:A7"/>
    <mergeCell ref="B2:B7"/>
    <mergeCell ref="C2:C3"/>
    <mergeCell ref="D2:E6"/>
    <mergeCell ref="G2:K2"/>
    <mergeCell ref="G3:H6"/>
    <mergeCell ref="I3:K3"/>
    <mergeCell ref="L3:Q3"/>
    <mergeCell ref="R3:W3"/>
    <mergeCell ref="L6:L7"/>
    <mergeCell ref="M6:N6"/>
    <mergeCell ref="O6:O7"/>
    <mergeCell ref="L5:M5"/>
    <mergeCell ref="O5:P5"/>
    <mergeCell ref="R5:S5"/>
    <mergeCell ref="U5:V5"/>
    <mergeCell ref="AD3:AI3"/>
    <mergeCell ref="C4:C7"/>
    <mergeCell ref="I4:I6"/>
    <mergeCell ref="J4:J6"/>
    <mergeCell ref="K4:K6"/>
    <mergeCell ref="L4:N4"/>
    <mergeCell ref="O4:Q4"/>
    <mergeCell ref="R4:T4"/>
    <mergeCell ref="U4:W4"/>
    <mergeCell ref="X4:Z4"/>
    <mergeCell ref="X3:AC3"/>
    <mergeCell ref="AA4:AC4"/>
    <mergeCell ref="F2:F7"/>
    <mergeCell ref="X6:X7"/>
    <mergeCell ref="AD4:AF4"/>
    <mergeCell ref="AG4:AI4"/>
    <mergeCell ref="X5:Y5"/>
    <mergeCell ref="AA5:AB5"/>
    <mergeCell ref="AD5:AE5"/>
    <mergeCell ref="AG5:AH5"/>
    <mergeCell ref="P6:Q6"/>
    <mergeCell ref="R6:R7"/>
    <mergeCell ref="S6:T6"/>
    <mergeCell ref="U6:U7"/>
    <mergeCell ref="V6:W6"/>
    <mergeCell ref="AH6:AI6"/>
    <mergeCell ref="Y6:Z6"/>
    <mergeCell ref="AA6:AA7"/>
    <mergeCell ref="AB6:AC6"/>
    <mergeCell ref="AD6:AD7"/>
    <mergeCell ref="AE6:AF6"/>
    <mergeCell ref="AG6:AG7"/>
    <mergeCell ref="A76:B76"/>
    <mergeCell ref="A78:G78"/>
    <mergeCell ref="H78:H84"/>
    <mergeCell ref="I78:K78"/>
    <mergeCell ref="A79:G79"/>
    <mergeCell ref="I79:K79"/>
    <mergeCell ref="A80:G80"/>
    <mergeCell ref="I80:K80"/>
    <mergeCell ref="I81:K81"/>
    <mergeCell ref="I82:K82"/>
    <mergeCell ref="A83:G83"/>
    <mergeCell ref="I83:K83"/>
    <mergeCell ref="A84:G84"/>
    <mergeCell ref="I84:K84"/>
    <mergeCell ref="A81:G82"/>
  </mergeCells>
  <pageMargins left="0.39370078740157483" right="0.31496062992125984" top="0.47244094488188981" bottom="0.55118110236220474" header="0.19685039370078741" footer="0.31496062992125984"/>
  <pageSetup paperSize="9" scale="59" fitToHeight="2" orientation="landscape" r:id="rId1"/>
  <headerFooter alignWithMargins="0"/>
  <rowBreaks count="1" manualBreakCount="1">
    <brk id="7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(2016)</vt:lpstr>
      <vt:lpstr>план (2017)</vt:lpstr>
      <vt:lpstr>'план (2017)'!Область_печати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2017-09-04T16:58:01Z</cp:lastPrinted>
  <dcterms:created xsi:type="dcterms:W3CDTF">1996-10-08T23:32:33Z</dcterms:created>
  <dcterms:modified xsi:type="dcterms:W3CDTF">2018-06-29T09:54:05Z</dcterms:modified>
</cp:coreProperties>
</file>