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Документы\Разное\Домбровский\2017\"/>
    </mc:Choice>
  </mc:AlternateContent>
  <bookViews>
    <workbookView xWindow="45" yWindow="450" windowWidth="15480" windowHeight="6765"/>
  </bookViews>
  <sheets>
    <sheet name="Лист1" sheetId="1" r:id="rId1"/>
    <sheet name=" 2017г" sheetId="6" r:id="rId2"/>
  </sheets>
  <externalReferences>
    <externalReference r:id="rId3"/>
  </externalReferences>
  <definedNames>
    <definedName name="_xlnm.Print_Area" localSheetId="1">' 2017г'!$A$1:$AO$92</definedName>
    <definedName name="ОбязУчебНагрузка">[1]Нормы!$B$3</definedName>
  </definedNames>
  <calcPr calcId="162913"/>
</workbook>
</file>

<file path=xl/calcChain.xml><?xml version="1.0" encoding="utf-8"?>
<calcChain xmlns="http://schemas.openxmlformats.org/spreadsheetml/2006/main">
  <c r="J17" i="6" l="1"/>
  <c r="E17" i="6"/>
  <c r="F17" i="6" s="1"/>
  <c r="H17" i="6"/>
  <c r="I17" i="6" s="1"/>
  <c r="R60" i="6" l="1"/>
  <c r="AH43" i="6"/>
  <c r="AG43" i="6"/>
  <c r="J29" i="6"/>
  <c r="H29" i="6"/>
  <c r="I29" i="6" s="1"/>
  <c r="E29" i="6"/>
  <c r="F29" i="6" s="1"/>
  <c r="J28" i="6"/>
  <c r="H28" i="6"/>
  <c r="E28" i="6"/>
  <c r="F28" i="6" s="1"/>
  <c r="J27" i="6"/>
  <c r="H27" i="6"/>
  <c r="I27" i="6" s="1"/>
  <c r="J26" i="6"/>
  <c r="H26" i="6"/>
  <c r="I26" i="6" s="1"/>
  <c r="E26" i="6"/>
  <c r="F26" i="6" s="1"/>
  <c r="J25" i="6"/>
  <c r="H25" i="6"/>
  <c r="I25" i="6" s="1"/>
  <c r="J24" i="6"/>
  <c r="H24" i="6"/>
  <c r="I24" i="6" s="1"/>
  <c r="E24" i="6"/>
  <c r="F24" i="6" s="1"/>
  <c r="J23" i="6"/>
  <c r="H23" i="6"/>
  <c r="I23" i="6" s="1"/>
  <c r="J22" i="6"/>
  <c r="I22" i="6"/>
  <c r="H22" i="6"/>
  <c r="F22" i="6"/>
  <c r="E22" i="6"/>
  <c r="J21" i="6"/>
  <c r="H21" i="6"/>
  <c r="J20" i="6"/>
  <c r="I20" i="6"/>
  <c r="H20" i="6"/>
  <c r="F20" i="6"/>
  <c r="E20" i="6"/>
  <c r="J19" i="6"/>
  <c r="H19" i="6"/>
  <c r="E19" i="6"/>
  <c r="F19" i="6" s="1"/>
  <c r="J18" i="6"/>
  <c r="I18" i="6"/>
  <c r="H18" i="6"/>
  <c r="F18" i="6"/>
  <c r="E18" i="6"/>
  <c r="J16" i="6"/>
  <c r="H16" i="6"/>
  <c r="E16" i="6" s="1"/>
  <c r="F16" i="6" s="1"/>
  <c r="I21" i="6" l="1"/>
  <c r="E25" i="6"/>
  <c r="F25" i="6" s="1"/>
  <c r="E27" i="6"/>
  <c r="F27" i="6" s="1"/>
  <c r="E21" i="6"/>
  <c r="F21" i="6" s="1"/>
  <c r="I16" i="6"/>
  <c r="I19" i="6"/>
  <c r="H15" i="6"/>
  <c r="H14" i="6" s="1"/>
  <c r="E23" i="6"/>
  <c r="F23" i="6" s="1"/>
  <c r="J15" i="6"/>
  <c r="I28" i="6"/>
  <c r="I15" i="6" l="1"/>
  <c r="AO92" i="6" l="1"/>
  <c r="AI92" i="6"/>
  <c r="AC92" i="6"/>
  <c r="W92" i="6"/>
  <c r="Q92" i="6"/>
  <c r="AO91" i="6"/>
  <c r="AI91" i="6"/>
  <c r="AC91" i="6"/>
  <c r="W91" i="6"/>
  <c r="Q91" i="6"/>
  <c r="AO90" i="6"/>
  <c r="AI90" i="6"/>
  <c r="AC90" i="6"/>
  <c r="W90" i="6"/>
  <c r="Q90" i="6"/>
  <c r="AO89" i="6"/>
  <c r="AI89" i="6"/>
  <c r="AC89" i="6"/>
  <c r="W89" i="6"/>
  <c r="Q89" i="6"/>
  <c r="AO88" i="6"/>
  <c r="AI88" i="6"/>
  <c r="AC88" i="6"/>
  <c r="W88" i="6"/>
  <c r="Q88" i="6"/>
  <c r="AO87" i="6"/>
  <c r="AI87" i="6"/>
  <c r="AC87" i="6"/>
  <c r="W87" i="6"/>
  <c r="Q87" i="6"/>
  <c r="AO86" i="6"/>
  <c r="AI86" i="6"/>
  <c r="AC86" i="6"/>
  <c r="W86" i="6"/>
  <c r="Q86" i="6"/>
  <c r="H80" i="6"/>
  <c r="E80" i="6" s="1"/>
  <c r="H79" i="6"/>
  <c r="E79" i="6"/>
  <c r="F79" i="6" s="1"/>
  <c r="K78" i="6"/>
  <c r="J78" i="6"/>
  <c r="H78" i="6"/>
  <c r="E78" i="6"/>
  <c r="F78" i="6" s="1"/>
  <c r="AO77" i="6"/>
  <c r="AN77" i="6"/>
  <c r="AM77" i="6"/>
  <c r="AL77" i="6"/>
  <c r="AK77" i="6"/>
  <c r="AJ77" i="6"/>
  <c r="AI77" i="6"/>
  <c r="AH77" i="6"/>
  <c r="AG77" i="6"/>
  <c r="AF77" i="6"/>
  <c r="AE77" i="6"/>
  <c r="AD77" i="6"/>
  <c r="AC77" i="6"/>
  <c r="AB77" i="6"/>
  <c r="AA77" i="6"/>
  <c r="Z77" i="6"/>
  <c r="Y77" i="6"/>
  <c r="X77" i="6"/>
  <c r="W77" i="6"/>
  <c r="V77" i="6"/>
  <c r="U77" i="6"/>
  <c r="T77" i="6"/>
  <c r="S77" i="6"/>
  <c r="R77" i="6"/>
  <c r="K77" i="6"/>
  <c r="J77" i="6"/>
  <c r="H77" i="6"/>
  <c r="F77" i="6" s="1"/>
  <c r="H76" i="6"/>
  <c r="E76" i="6" s="1"/>
  <c r="H75" i="6"/>
  <c r="E75" i="6"/>
  <c r="F75" i="6" s="1"/>
  <c r="K74" i="6"/>
  <c r="J74" i="6"/>
  <c r="H74" i="6"/>
  <c r="I74" i="6" s="1"/>
  <c r="I73" i="6" s="1"/>
  <c r="AO73" i="6"/>
  <c r="AN73" i="6"/>
  <c r="AM73" i="6"/>
  <c r="AL73" i="6"/>
  <c r="AK73" i="6"/>
  <c r="AJ73" i="6"/>
  <c r="AI73" i="6"/>
  <c r="AH73" i="6"/>
  <c r="AG73" i="6"/>
  <c r="AF73" i="6"/>
  <c r="AE73" i="6"/>
  <c r="AD73" i="6"/>
  <c r="AC73" i="6"/>
  <c r="AB73" i="6"/>
  <c r="AA73" i="6"/>
  <c r="Z73" i="6"/>
  <c r="Y73" i="6"/>
  <c r="X73" i="6"/>
  <c r="W73" i="6"/>
  <c r="V73" i="6"/>
  <c r="U73" i="6"/>
  <c r="T73" i="6"/>
  <c r="S73" i="6"/>
  <c r="R73" i="6"/>
  <c r="K73" i="6"/>
  <c r="J73" i="6"/>
  <c r="H73" i="6"/>
  <c r="E73" i="6" s="1"/>
  <c r="H72" i="6"/>
  <c r="E72" i="6" s="1"/>
  <c r="H71" i="6"/>
  <c r="E71" i="6"/>
  <c r="F71" i="6" s="1"/>
  <c r="K70" i="6"/>
  <c r="J70" i="6"/>
  <c r="H70" i="6"/>
  <c r="I70" i="6" s="1"/>
  <c r="I69" i="6" s="1"/>
  <c r="E70" i="6"/>
  <c r="F70" i="6" s="1"/>
  <c r="AO69" i="6"/>
  <c r="AN69" i="6"/>
  <c r="AM69" i="6"/>
  <c r="AL69" i="6"/>
  <c r="AK69" i="6"/>
  <c r="AJ69" i="6"/>
  <c r="AI69" i="6"/>
  <c r="AH69" i="6"/>
  <c r="AG69" i="6"/>
  <c r="AF69" i="6"/>
  <c r="AE69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K69" i="6"/>
  <c r="J69" i="6"/>
  <c r="H69" i="6"/>
  <c r="F69" i="6"/>
  <c r="E69" i="6"/>
  <c r="H68" i="6"/>
  <c r="E68" i="6" s="1"/>
  <c r="H67" i="6"/>
  <c r="E67" i="6"/>
  <c r="F67" i="6" s="1"/>
  <c r="K66" i="6"/>
  <c r="J66" i="6"/>
  <c r="H66" i="6"/>
  <c r="E66" i="6"/>
  <c r="F66" i="6" s="1"/>
  <c r="AO65" i="6"/>
  <c r="AN65" i="6"/>
  <c r="AM65" i="6"/>
  <c r="AL65" i="6"/>
  <c r="AK65" i="6"/>
  <c r="AJ65" i="6"/>
  <c r="AI65" i="6"/>
  <c r="AH65" i="6"/>
  <c r="AG65" i="6"/>
  <c r="AF65" i="6"/>
  <c r="AE65" i="6"/>
  <c r="AD65" i="6"/>
  <c r="AC65" i="6"/>
  <c r="AB65" i="6"/>
  <c r="AA65" i="6"/>
  <c r="Z65" i="6"/>
  <c r="Y65" i="6"/>
  <c r="X65" i="6"/>
  <c r="W65" i="6"/>
  <c r="V65" i="6"/>
  <c r="U65" i="6"/>
  <c r="T65" i="6"/>
  <c r="S65" i="6"/>
  <c r="R65" i="6"/>
  <c r="K65" i="6"/>
  <c r="J65" i="6"/>
  <c r="H65" i="6"/>
  <c r="E65" i="6"/>
  <c r="F65" i="6" s="1"/>
  <c r="H64" i="6"/>
  <c r="E64" i="6"/>
  <c r="H63" i="6"/>
  <c r="F63" i="6"/>
  <c r="E63" i="6"/>
  <c r="K62" i="6"/>
  <c r="J62" i="6"/>
  <c r="H62" i="6"/>
  <c r="I62" i="6" s="1"/>
  <c r="K61" i="6"/>
  <c r="K60" i="6" s="1"/>
  <c r="J61" i="6"/>
  <c r="J60" i="6" s="1"/>
  <c r="H61" i="6"/>
  <c r="AO60" i="6"/>
  <c r="AN60" i="6"/>
  <c r="AM60" i="6"/>
  <c r="AL60" i="6"/>
  <c r="AK60" i="6"/>
  <c r="AJ60" i="6"/>
  <c r="AI60" i="6"/>
  <c r="AH60" i="6"/>
  <c r="AG60" i="6"/>
  <c r="AF60" i="6"/>
  <c r="AE60" i="6"/>
  <c r="AD60" i="6"/>
  <c r="AC60" i="6"/>
  <c r="AB60" i="6"/>
  <c r="AA60" i="6"/>
  <c r="Z60" i="6"/>
  <c r="Y60" i="6"/>
  <c r="X60" i="6"/>
  <c r="W60" i="6"/>
  <c r="V60" i="6"/>
  <c r="U60" i="6"/>
  <c r="T60" i="6"/>
  <c r="S60" i="6"/>
  <c r="H59" i="6"/>
  <c r="E59" i="6" s="1"/>
  <c r="H58" i="6"/>
  <c r="E58" i="6"/>
  <c r="F58" i="6" s="1"/>
  <c r="K57" i="6"/>
  <c r="J57" i="6"/>
  <c r="H57" i="6"/>
  <c r="E57" i="6"/>
  <c r="F57" i="6" s="1"/>
  <c r="AO56" i="6"/>
  <c r="AN56" i="6"/>
  <c r="AM56" i="6"/>
  <c r="AL56" i="6"/>
  <c r="AK56" i="6"/>
  <c r="AJ56" i="6"/>
  <c r="AI56" i="6"/>
  <c r="AH56" i="6"/>
  <c r="AG56" i="6"/>
  <c r="AF56" i="6"/>
  <c r="AE56" i="6"/>
  <c r="AD56" i="6"/>
  <c r="AC56" i="6"/>
  <c r="AB56" i="6"/>
  <c r="AA56" i="6"/>
  <c r="Z56" i="6"/>
  <c r="Y56" i="6"/>
  <c r="X56" i="6"/>
  <c r="W56" i="6"/>
  <c r="V56" i="6"/>
  <c r="U56" i="6"/>
  <c r="T56" i="6"/>
  <c r="S56" i="6"/>
  <c r="R56" i="6"/>
  <c r="K56" i="6"/>
  <c r="J56" i="6"/>
  <c r="H56" i="6"/>
  <c r="E56" i="6"/>
  <c r="F56" i="6" s="1"/>
  <c r="AO55" i="6"/>
  <c r="AN55" i="6"/>
  <c r="AM55" i="6"/>
  <c r="AL55" i="6"/>
  <c r="AK55" i="6"/>
  <c r="AJ55" i="6"/>
  <c r="AI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K55" i="6"/>
  <c r="J55" i="6"/>
  <c r="J54" i="6"/>
  <c r="H54" i="6"/>
  <c r="J53" i="6"/>
  <c r="H53" i="6"/>
  <c r="I53" i="6" s="1"/>
  <c r="E53" i="6"/>
  <c r="F53" i="6" s="1"/>
  <c r="J52" i="6"/>
  <c r="H52" i="6"/>
  <c r="J51" i="6"/>
  <c r="I51" i="6"/>
  <c r="H51" i="6"/>
  <c r="F51" i="6"/>
  <c r="E51" i="6"/>
  <c r="J50" i="6"/>
  <c r="H50" i="6"/>
  <c r="E50" i="6" s="1"/>
  <c r="F50" i="6" s="1"/>
  <c r="J49" i="6"/>
  <c r="H49" i="6"/>
  <c r="E49" i="6"/>
  <c r="F49" i="6" s="1"/>
  <c r="J48" i="6"/>
  <c r="H48" i="6"/>
  <c r="I48" i="6" s="1"/>
  <c r="J47" i="6"/>
  <c r="H47" i="6"/>
  <c r="E47" i="6" s="1"/>
  <c r="F47" i="6" s="1"/>
  <c r="J46" i="6"/>
  <c r="H46" i="6"/>
  <c r="I46" i="6" s="1"/>
  <c r="E46" i="6"/>
  <c r="F46" i="6" s="1"/>
  <c r="J45" i="6"/>
  <c r="H45" i="6"/>
  <c r="I45" i="6" s="1"/>
  <c r="J44" i="6"/>
  <c r="H44" i="6"/>
  <c r="I44" i="6" s="1"/>
  <c r="E44" i="6"/>
  <c r="F44" i="6" s="1"/>
  <c r="AO43" i="6"/>
  <c r="AO42" i="6" s="1"/>
  <c r="AN43" i="6"/>
  <c r="AN42" i="6" s="1"/>
  <c r="AM43" i="6"/>
  <c r="AM42" i="6" s="1"/>
  <c r="AL43" i="6"/>
  <c r="AK43" i="6"/>
  <c r="AK42" i="6" s="1"/>
  <c r="AJ43" i="6"/>
  <c r="AJ42" i="6" s="1"/>
  <c r="AI43" i="6"/>
  <c r="AI42" i="6" s="1"/>
  <c r="AG42" i="6"/>
  <c r="AF43" i="6"/>
  <c r="AE43" i="6"/>
  <c r="AE42" i="6" s="1"/>
  <c r="AE14" i="6" s="1"/>
  <c r="AD43" i="6"/>
  <c r="AD42" i="6" s="1"/>
  <c r="AC43" i="6"/>
  <c r="AB43" i="6"/>
  <c r="AA43" i="6"/>
  <c r="Z43" i="6"/>
  <c r="Y43" i="6"/>
  <c r="X43" i="6"/>
  <c r="W43" i="6"/>
  <c r="V43" i="6"/>
  <c r="U43" i="6"/>
  <c r="T43" i="6"/>
  <c r="S43" i="6"/>
  <c r="R43" i="6"/>
  <c r="K43" i="6"/>
  <c r="AL42" i="6"/>
  <c r="AF42" i="6"/>
  <c r="AC42" i="6"/>
  <c r="AB42" i="6"/>
  <c r="AA42" i="6"/>
  <c r="Z42" i="6"/>
  <c r="Y42" i="6"/>
  <c r="X42" i="6"/>
  <c r="W42" i="6"/>
  <c r="V42" i="6"/>
  <c r="U42" i="6"/>
  <c r="T42" i="6"/>
  <c r="S42" i="6"/>
  <c r="R42" i="6"/>
  <c r="K42" i="6"/>
  <c r="J41" i="6"/>
  <c r="H41" i="6"/>
  <c r="I41" i="6" s="1"/>
  <c r="J40" i="6"/>
  <c r="H40" i="6"/>
  <c r="J39" i="6"/>
  <c r="H39" i="6"/>
  <c r="E39" i="6"/>
  <c r="F39" i="6" s="1"/>
  <c r="J38" i="6"/>
  <c r="I38" i="6"/>
  <c r="H38" i="6"/>
  <c r="F38" i="6"/>
  <c r="E38" i="6"/>
  <c r="AO37" i="6"/>
  <c r="AN37" i="6"/>
  <c r="AM37" i="6"/>
  <c r="AL37" i="6"/>
  <c r="AK37" i="6"/>
  <c r="AJ37" i="6"/>
  <c r="AI37" i="6"/>
  <c r="AH37" i="6"/>
  <c r="AG37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K37" i="6"/>
  <c r="J37" i="6"/>
  <c r="J36" i="6"/>
  <c r="H36" i="6"/>
  <c r="E36" i="6"/>
  <c r="F36" i="6" s="1"/>
  <c r="J35" i="6"/>
  <c r="I35" i="6"/>
  <c r="H35" i="6"/>
  <c r="E35" i="6" s="1"/>
  <c r="F35" i="6"/>
  <c r="J34" i="6"/>
  <c r="H34" i="6"/>
  <c r="I34" i="6" s="1"/>
  <c r="E34" i="6"/>
  <c r="F34" i="6" s="1"/>
  <c r="J33" i="6"/>
  <c r="H33" i="6"/>
  <c r="I33" i="6" s="1"/>
  <c r="J32" i="6"/>
  <c r="H32" i="6"/>
  <c r="I32" i="6" s="1"/>
  <c r="J31" i="6"/>
  <c r="H31" i="6"/>
  <c r="H30" i="6" s="1"/>
  <c r="E31" i="6"/>
  <c r="F31" i="6" s="1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K30" i="6"/>
  <c r="J30" i="6"/>
  <c r="E30" i="6"/>
  <c r="F30" i="6" s="1"/>
  <c r="I14" i="6"/>
  <c r="K15" i="6"/>
  <c r="E15" i="6"/>
  <c r="F15" i="6" s="1"/>
  <c r="F14" i="6" s="1"/>
  <c r="AL14" i="6"/>
  <c r="AF14" i="6"/>
  <c r="AC14" i="6"/>
  <c r="AA14" i="6"/>
  <c r="AA83" i="6" s="1"/>
  <c r="Z14" i="6"/>
  <c r="Y14" i="6"/>
  <c r="X14" i="6"/>
  <c r="X83" i="6" s="1"/>
  <c r="W14" i="6"/>
  <c r="V14" i="6"/>
  <c r="U14" i="6"/>
  <c r="U83" i="6" s="1"/>
  <c r="T14" i="6"/>
  <c r="S14" i="6"/>
  <c r="R14" i="6"/>
  <c r="R83" i="6" s="1"/>
  <c r="Q14" i="6"/>
  <c r="P14" i="6"/>
  <c r="O14" i="6"/>
  <c r="O83" i="6" s="1"/>
  <c r="N14" i="6"/>
  <c r="M14" i="6"/>
  <c r="L14" i="6"/>
  <c r="L83" i="6" s="1"/>
  <c r="K14" i="6"/>
  <c r="J14" i="6"/>
  <c r="E14" i="6"/>
  <c r="I31" i="6" l="1"/>
  <c r="F32" i="6"/>
  <c r="E33" i="6"/>
  <c r="F33" i="6" s="1"/>
  <c r="AJ14" i="6"/>
  <c r="AJ83" i="6" s="1"/>
  <c r="AN14" i="6"/>
  <c r="I61" i="6"/>
  <c r="I60" i="6" s="1"/>
  <c r="H60" i="6"/>
  <c r="E60" i="6" s="1"/>
  <c r="I36" i="6"/>
  <c r="I30" i="6" s="1"/>
  <c r="I39" i="6"/>
  <c r="H37" i="6"/>
  <c r="E37" i="6" s="1"/>
  <c r="F37" i="6" s="1"/>
  <c r="E41" i="6"/>
  <c r="F41" i="6" s="1"/>
  <c r="AB14" i="6"/>
  <c r="AD14" i="6"/>
  <c r="AD83" i="6" s="1"/>
  <c r="AI14" i="6"/>
  <c r="AK14" i="6"/>
  <c r="AM14" i="6"/>
  <c r="AM83" i="6" s="1"/>
  <c r="AO14" i="6"/>
  <c r="E45" i="6"/>
  <c r="F45" i="6" s="1"/>
  <c r="I54" i="6"/>
  <c r="AH55" i="6"/>
  <c r="E61" i="6"/>
  <c r="F61" i="6" s="1"/>
  <c r="E62" i="6"/>
  <c r="F62" i="6" s="1"/>
  <c r="I66" i="6"/>
  <c r="I65" i="6" s="1"/>
  <c r="I78" i="6"/>
  <c r="I77" i="6" s="1"/>
  <c r="I47" i="6"/>
  <c r="E54" i="6"/>
  <c r="F54" i="6" s="1"/>
  <c r="I49" i="6"/>
  <c r="J43" i="6"/>
  <c r="J42" i="6" s="1"/>
  <c r="AG14" i="6"/>
  <c r="AG83" i="6" s="1"/>
  <c r="E40" i="6"/>
  <c r="F40" i="6" s="1"/>
  <c r="AH42" i="6"/>
  <c r="AH14" i="6" s="1"/>
  <c r="I52" i="6"/>
  <c r="H43" i="6"/>
  <c r="E52" i="6"/>
  <c r="I40" i="6"/>
  <c r="I37" i="6" s="1"/>
  <c r="F60" i="6"/>
  <c r="F73" i="6"/>
  <c r="E55" i="6"/>
  <c r="E74" i="6"/>
  <c r="F74" i="6" s="1"/>
  <c r="I50" i="6"/>
  <c r="I57" i="6"/>
  <c r="I56" i="6" s="1"/>
  <c r="F55" i="6"/>
  <c r="I55" i="6"/>
  <c r="F48" i="6"/>
  <c r="H55" i="6" l="1"/>
  <c r="H42" i="6" s="1"/>
  <c r="I43" i="6"/>
  <c r="F52" i="6"/>
  <c r="E43" i="6"/>
  <c r="F43" i="6" s="1"/>
  <c r="I42" i="6" l="1"/>
  <c r="E42" i="6"/>
  <c r="F42" i="6" s="1"/>
  <c r="H84" i="6"/>
  <c r="E84" i="6"/>
</calcChain>
</file>

<file path=xl/sharedStrings.xml><?xml version="1.0" encoding="utf-8"?>
<sst xmlns="http://schemas.openxmlformats.org/spreadsheetml/2006/main" count="302" uniqueCount="196">
  <si>
    <t>Индекс</t>
  </si>
  <si>
    <t>Название дисциплины</t>
  </si>
  <si>
    <t>Распределение    по семестрам</t>
  </si>
  <si>
    <t>Максимальная учебная нагрузка студентов</t>
  </si>
  <si>
    <t>Самостоятельная учебная нагрузка студентов</t>
  </si>
  <si>
    <t xml:space="preserve">Обязательные учебные занятия </t>
  </si>
  <si>
    <t>Всего</t>
  </si>
  <si>
    <t>1 курс</t>
  </si>
  <si>
    <t>2 курс</t>
  </si>
  <si>
    <t>3 курс</t>
  </si>
  <si>
    <t>Экзамены</t>
  </si>
  <si>
    <t>теоретическое обучение</t>
  </si>
  <si>
    <t>лаб. и практ. занятия</t>
  </si>
  <si>
    <t>курсовое проектирование</t>
  </si>
  <si>
    <t>1 сем</t>
  </si>
  <si>
    <t>2 сем</t>
  </si>
  <si>
    <t>3 сем</t>
  </si>
  <si>
    <t>4 сем</t>
  </si>
  <si>
    <t>5 сем</t>
  </si>
  <si>
    <t>6 сем</t>
  </si>
  <si>
    <t>нед</t>
  </si>
  <si>
    <t>В том числе</t>
  </si>
  <si>
    <t>ФГОС СПО</t>
  </si>
  <si>
    <t>Факт</t>
  </si>
  <si>
    <t>Лаб. и практ. занятия</t>
  </si>
  <si>
    <t>Курс. проектир.</t>
  </si>
  <si>
    <t>О.00</t>
  </si>
  <si>
    <t>Общеобразовательный цикл</t>
  </si>
  <si>
    <t>Иностранный язык</t>
  </si>
  <si>
    <t>История</t>
  </si>
  <si>
    <t>ОБЖ</t>
  </si>
  <si>
    <t>Физическая культура</t>
  </si>
  <si>
    <t>Математика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</si>
  <si>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</si>
  <si>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</si>
  <si>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</si>
  <si>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</si>
  <si>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</si>
  <si>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</si>
  <si>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</si>
  <si>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ОГСЭ.05</t>
  </si>
  <si>
    <t>Русский язык и культура речи</t>
  </si>
  <si>
    <t>ЕН.00</t>
  </si>
  <si>
    <t>Математические и общий естественнонаучный цикл</t>
  </si>
  <si>
    <t>ЕН.01</t>
  </si>
  <si>
    <t>ЕН.02</t>
  </si>
  <si>
    <t>ЕН.03</t>
  </si>
  <si>
    <t>Экологические основы природопользования</t>
  </si>
  <si>
    <t>П.00</t>
  </si>
  <si>
    <t>Профессиональный цикл</t>
  </si>
  <si>
    <t>ОП.00</t>
  </si>
  <si>
    <t>Общепрофессиональные дисциплины</t>
  </si>
  <si>
    <t>Правовое обеспечение профессиональной деятельности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</si>
  <si>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</si>
  <si>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</si>
  <si>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</si>
  <si>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</si>
  <si>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</si>
  <si>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УП.01</t>
  </si>
  <si>
    <t xml:space="preserve">Учебная практика </t>
  </si>
  <si>
    <t>ПП.01</t>
  </si>
  <si>
    <t>Производственная практика (практика по профилю специальности)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</si>
  <si>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</si>
  <si>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</si>
  <si>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</si>
  <si>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</si>
  <si>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</si>
  <si>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</si>
  <si>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</si>
  <si>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УП.03</t>
  </si>
  <si>
    <t>ПП.03</t>
  </si>
  <si>
    <t>ПМ.04</t>
  </si>
  <si>
    <t>МДК.04.01</t>
  </si>
  <si>
    <t>УП.04</t>
  </si>
  <si>
    <t>ПМ.05</t>
  </si>
  <si>
    <t>МДК.05.01</t>
  </si>
  <si>
    <t>ПП.05</t>
  </si>
  <si>
    <t>ПМ.06</t>
  </si>
  <si>
    <t>Выполнение работ по одной или нескольким профессиям рабочих, должностям служащих</t>
  </si>
  <si>
    <t>МДК.06.01</t>
  </si>
  <si>
    <t>УП.06</t>
  </si>
  <si>
    <t>Итого</t>
  </si>
  <si>
    <t>дисциплин и МДК</t>
  </si>
  <si>
    <t>учебной практики</t>
  </si>
  <si>
    <t>1. Программа базовой подготовки</t>
  </si>
  <si>
    <t>производственной практики</t>
  </si>
  <si>
    <t>преддипломные практики</t>
  </si>
  <si>
    <t xml:space="preserve">экзаменов (в т.ч. экзаменов квалификационных) </t>
  </si>
  <si>
    <t>1.2 Государственные экзамены (при их наличии) - нет</t>
  </si>
  <si>
    <t>дифф. зачётов</t>
  </si>
  <si>
    <t>наименования:    нет</t>
  </si>
  <si>
    <t>зачётов</t>
  </si>
  <si>
    <t>Биология</t>
  </si>
  <si>
    <t>Физика</t>
  </si>
  <si>
    <t>4 курс</t>
  </si>
  <si>
    <t>5 курс</t>
  </si>
  <si>
    <t>ЕН.04</t>
  </si>
  <si>
    <t xml:space="preserve">Информатика </t>
  </si>
  <si>
    <t>Инженерная графика</t>
  </si>
  <si>
    <t>Метрология, стандартизация и подтверждение качества</t>
  </si>
  <si>
    <t>Материаловедение</t>
  </si>
  <si>
    <t>Спецрисунок и художественная графика</t>
  </si>
  <si>
    <t>История стилей в костюме</t>
  </si>
  <si>
    <t>Управление качеством</t>
  </si>
  <si>
    <t>Управление персоналом</t>
  </si>
  <si>
    <t>Основы исследовательской деятельности</t>
  </si>
  <si>
    <t xml:space="preserve">Моделирование швейных изхделий </t>
  </si>
  <si>
    <t>Основы художественного оформления швейного изделия</t>
  </si>
  <si>
    <t>Конструирование швейных изделий</t>
  </si>
  <si>
    <t>Теоретические основы конструирования швейных изделий</t>
  </si>
  <si>
    <t>Методы конструктивного моделирования швейных изделий</t>
  </si>
  <si>
    <t>Подготовка и организация технологических процессов на швейных предприятиях</t>
  </si>
  <si>
    <t>Основы управления работами специализированного подразделения швейного производства</t>
  </si>
  <si>
    <t>ПП.04</t>
  </si>
  <si>
    <t>Проведение разработок по созданию промышленных коллекций швейных изделий</t>
  </si>
  <si>
    <t>Методы разработок швейных изделий сложных форм</t>
  </si>
  <si>
    <t>УП.05</t>
  </si>
  <si>
    <t>ПП.06</t>
  </si>
  <si>
    <t>Психология общения</t>
  </si>
  <si>
    <t>ОГСЭ.06</t>
  </si>
  <si>
    <t>Организация и управление работами  в специализированных подразделениях швейного производства</t>
  </si>
  <si>
    <t>Основы обработки различных видов одежды</t>
  </si>
  <si>
    <r>
      <t xml:space="preserve"> , </t>
    </r>
    <r>
      <rPr>
        <sz val="10"/>
        <rFont val="Arial Cyr"/>
        <charset val="204"/>
      </rPr>
      <t xml:space="preserve"> ДЗ (8),  </t>
    </r>
  </si>
  <si>
    <t xml:space="preserve"> Изготовление изделий по индивидуальным заказам</t>
  </si>
  <si>
    <t>7 сем</t>
  </si>
  <si>
    <t>8 сем</t>
  </si>
  <si>
    <t>9 сем</t>
  </si>
  <si>
    <t>10 сем</t>
  </si>
  <si>
    <r>
      <t xml:space="preserve"> , </t>
    </r>
    <r>
      <rPr>
        <sz val="10"/>
        <rFont val="Arial Cyr"/>
        <charset val="204"/>
      </rPr>
      <t xml:space="preserve">  ,  Э(4)</t>
    </r>
  </si>
  <si>
    <r>
      <t xml:space="preserve"> , </t>
    </r>
    <r>
      <rPr>
        <sz val="10"/>
        <rFont val="Arial Cyr"/>
        <charset val="204"/>
      </rPr>
      <t xml:space="preserve">  ,  Э(3)</t>
    </r>
  </si>
  <si>
    <r>
      <t xml:space="preserve"> , </t>
    </r>
    <r>
      <rPr>
        <sz val="10"/>
        <rFont val="Arial Cyr"/>
        <charset val="204"/>
      </rPr>
      <t xml:space="preserve">  ,  Э(8)</t>
    </r>
  </si>
  <si>
    <t>6 нед.</t>
  </si>
  <si>
    <t>ПДП</t>
  </si>
  <si>
    <t xml:space="preserve">Преддипломная практика </t>
  </si>
  <si>
    <t xml:space="preserve"> ,  ДЗ(8),  </t>
  </si>
  <si>
    <t>ГИА</t>
  </si>
  <si>
    <t>Государственная итоговая аттестация</t>
  </si>
  <si>
    <t xml:space="preserve"> ,  ДЗ(2),  </t>
  </si>
  <si>
    <t xml:space="preserve"> ,  ДЗ(5),  </t>
  </si>
  <si>
    <t xml:space="preserve"> ,  ДЗ(4),  </t>
  </si>
  <si>
    <t xml:space="preserve"> ,  ДЗ(10),  </t>
  </si>
  <si>
    <r>
      <t xml:space="preserve"> , </t>
    </r>
    <r>
      <rPr>
        <sz val="10"/>
        <rFont val="Arial Cyr"/>
        <charset val="204"/>
      </rPr>
      <t xml:space="preserve">   ,  Э(6,8)</t>
    </r>
  </si>
  <si>
    <t>Э(к)-(8)</t>
  </si>
  <si>
    <t>Э(к)-(6)</t>
  </si>
  <si>
    <r>
      <t xml:space="preserve"> , </t>
    </r>
    <r>
      <rPr>
        <sz val="10"/>
        <rFont val="Arial Cyr"/>
        <charset val="204"/>
      </rPr>
      <t xml:space="preserve"> ДЗ (6),  </t>
    </r>
  </si>
  <si>
    <t>Э(к)-(9)</t>
  </si>
  <si>
    <r>
      <t xml:space="preserve"> , </t>
    </r>
    <r>
      <rPr>
        <sz val="10"/>
        <rFont val="Arial Cyr"/>
        <charset val="204"/>
      </rPr>
      <t xml:space="preserve">  ,  Э(9)</t>
    </r>
  </si>
  <si>
    <r>
      <t xml:space="preserve"> , </t>
    </r>
    <r>
      <rPr>
        <sz val="10"/>
        <rFont val="Arial Cyr"/>
        <charset val="204"/>
      </rPr>
      <t xml:space="preserve"> ДЗ (9),  </t>
    </r>
  </si>
  <si>
    <t>Э(к)-(10)</t>
  </si>
  <si>
    <r>
      <t xml:space="preserve"> , </t>
    </r>
    <r>
      <rPr>
        <sz val="10"/>
        <rFont val="Arial Cyr"/>
        <charset val="204"/>
      </rPr>
      <t xml:space="preserve"> ДЗ (10),  </t>
    </r>
  </si>
  <si>
    <r>
      <t xml:space="preserve"> , </t>
    </r>
    <r>
      <rPr>
        <sz val="10"/>
        <rFont val="Arial Cyr"/>
        <charset val="204"/>
      </rPr>
      <t xml:space="preserve"> ДЗ (4),  </t>
    </r>
  </si>
  <si>
    <t xml:space="preserve">З(3-9) ,  ДЗ(10) ,  </t>
  </si>
  <si>
    <t xml:space="preserve"> ,  ДЗ(9),  </t>
  </si>
  <si>
    <t>Э(к)-(4)</t>
  </si>
  <si>
    <t>1.1 Выпускная квалификационная работа в форме:
                                                         дипломной работы.
Выполнение дипломной работы с 18.05 по 14.06  (всего 4 нед.)
Защита дипломной работы с 15.06 по 28.06 (всего 2 нед.)</t>
  </si>
  <si>
    <t>Информационные технологии в профессиональной деятельности</t>
  </si>
  <si>
    <t>ОП.11</t>
  </si>
  <si>
    <t>Дизайн одежды</t>
  </si>
  <si>
    <t xml:space="preserve">итого за год </t>
  </si>
  <si>
    <r>
      <t xml:space="preserve"> , </t>
    </r>
    <r>
      <rPr>
        <sz val="10"/>
        <rFont val="Arial Cyr"/>
        <charset val="204"/>
      </rPr>
      <t xml:space="preserve"> ДЗ(3.4), Э(6)</t>
    </r>
  </si>
  <si>
    <t>ОУД.01</t>
  </si>
  <si>
    <r>
      <t xml:space="preserve"> , </t>
    </r>
    <r>
      <rPr>
        <sz val="10"/>
        <rFont val="Arial Cyr"/>
        <charset val="204"/>
      </rPr>
      <t xml:space="preserve">  ,  Э (2)</t>
    </r>
  </si>
  <si>
    <t>ОУД.02</t>
  </si>
  <si>
    <t>ОУД.03</t>
  </si>
  <si>
    <t>ОУД.04</t>
  </si>
  <si>
    <t>ОУД.05</t>
  </si>
  <si>
    <t xml:space="preserve">З ,  ДЗ(2),  </t>
  </si>
  <si>
    <t>ОУД.06</t>
  </si>
  <si>
    <t>ОУД.07</t>
  </si>
  <si>
    <t>ОУД.08</t>
  </si>
  <si>
    <t>ОУД.09</t>
  </si>
  <si>
    <t>Химя</t>
  </si>
  <si>
    <t>ОУД.10</t>
  </si>
  <si>
    <t>Обществознание (включая экономику и право)</t>
  </si>
  <si>
    <t>ОУД.11</t>
  </si>
  <si>
    <t>ОУД.12</t>
  </si>
  <si>
    <t>География</t>
  </si>
  <si>
    <t>ОУД.13</t>
  </si>
  <si>
    <t>Общеобразовательные учебные дисциплины</t>
  </si>
  <si>
    <t xml:space="preserve"> ,  ДЗ(1),  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</si>
  <si>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</si>
  <si>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</si>
  <si>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</si>
  <si>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</si>
  <si>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</si>
  <si>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</si>
  <si>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</si>
  <si>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</si>
  <si>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</si>
  <si>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</si>
  <si>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Русский язык</t>
  </si>
  <si>
    <t>Литература</t>
  </si>
  <si>
    <t>Астрономия</t>
  </si>
  <si>
    <t>ОУД.14</t>
  </si>
  <si>
    <t>Консультации  из расчета 4 часа на одного обучающегося на каждый учебный год</t>
  </si>
  <si>
    <t>Государственная (итоговая) аттестация  (6 нед.)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</si>
</sst>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b/>
      <sz val="9"/>
      <color indexed="18"/>
      <name val="Arial Cyr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b/>
      <sz val="10"/>
      <color indexed="18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18"/>
      <name val="Arial"/>
      <family val="2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indexed="18"/>
      <name val="Arial"/>
      <family val="2"/>
      <charset val="204"/>
    </font>
    <font>
      <b/>
      <sz val="11"/>
      <color indexed="18"/>
      <name val="Arial"/>
      <family val="2"/>
      <charset val="204"/>
    </font>
    <font>
      <b/>
      <sz val="11"/>
      <name val="Arial"/>
      <family val="2"/>
      <charset val="204"/>
    </font>
    <font>
      <sz val="8"/>
      <color indexed="49"/>
      <name val="Arial"/>
      <family val="2"/>
      <charset val="204"/>
    </font>
    <font>
      <sz val="10"/>
      <color indexed="49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22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color indexed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1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9">
    <xf numFmtId="0" fontId="0" fillId="0" borderId="0" xfId="0"/>
    <xf numFmtId="0" fontId="2" fillId="0" borderId="1" xfId="0" applyNumberFormat="1" applyFont="1" applyBorder="1" applyAlignment="1" applyProtection="1">
      <alignment horizontal="center" vertical="top" wrapText="1"/>
      <protection hidden="1"/>
    </xf>
    <xf numFmtId="1" fontId="2" fillId="0" borderId="2" xfId="0" applyNumberFormat="1" applyFont="1" applyBorder="1" applyAlignment="1" applyProtection="1">
      <alignment horizontal="center" textRotation="90" wrapText="1"/>
      <protection hidden="1"/>
    </xf>
    <xf numFmtId="1" fontId="3" fillId="0" borderId="2" xfId="0" applyNumberFormat="1" applyFont="1" applyBorder="1" applyAlignment="1" applyProtection="1">
      <alignment horizontal="center" textRotation="90" wrapText="1"/>
      <protection hidden="1"/>
    </xf>
    <xf numFmtId="1" fontId="3" fillId="0" borderId="3" xfId="0" applyNumberFormat="1" applyFont="1" applyBorder="1" applyAlignment="1" applyProtection="1">
      <alignment horizontal="center" textRotation="90" wrapText="1"/>
      <protection hidden="1"/>
    </xf>
    <xf numFmtId="49" fontId="2" fillId="0" borderId="4" xfId="0" applyNumberFormat="1" applyFont="1" applyBorder="1" applyAlignment="1" applyProtection="1">
      <alignment horizontal="left" wrapText="1"/>
      <protection hidden="1"/>
    </xf>
    <xf numFmtId="0" fontId="0" fillId="0" borderId="0" xfId="0" applyAlignment="1">
      <alignment horizontal="left" wrapText="1"/>
    </xf>
    <xf numFmtId="0" fontId="0" fillId="0" borderId="5" xfId="0" applyBorder="1"/>
    <xf numFmtId="0" fontId="0" fillId="0" borderId="6" xfId="0" applyBorder="1"/>
    <xf numFmtId="0" fontId="2" fillId="0" borderId="7" xfId="0" applyNumberFormat="1" applyFont="1" applyBorder="1" applyAlignment="1" applyProtection="1">
      <alignment horizontal="center" vertical="top" wrapText="1"/>
      <protection hidden="1"/>
    </xf>
    <xf numFmtId="49" fontId="4" fillId="0" borderId="8" xfId="0" applyNumberFormat="1" applyFont="1" applyBorder="1" applyAlignment="1" applyProtection="1">
      <alignment horizontal="center" vertical="center"/>
      <protection hidden="1"/>
    </xf>
    <xf numFmtId="49" fontId="6" fillId="2" borderId="9" xfId="0" applyNumberFormat="1" applyFont="1" applyFill="1" applyBorder="1" applyAlignment="1" applyProtection="1">
      <alignment horizontal="left" vertical="center"/>
      <protection hidden="1"/>
    </xf>
    <xf numFmtId="49" fontId="6" fillId="3" borderId="10" xfId="0" applyNumberFormat="1" applyFont="1" applyFill="1" applyBorder="1" applyAlignment="1" applyProtection="1">
      <alignment horizontal="left" vertical="top" wrapText="1"/>
    </xf>
    <xf numFmtId="49" fontId="6" fillId="3" borderId="11" xfId="0" applyNumberFormat="1" applyFont="1" applyFill="1" applyBorder="1" applyAlignment="1" applyProtection="1">
      <alignment horizontal="left" vertical="top" wrapText="1"/>
    </xf>
    <xf numFmtId="49" fontId="6" fillId="3" borderId="12" xfId="0" applyNumberFormat="1" applyFont="1" applyFill="1" applyBorder="1" applyAlignment="1" applyProtection="1">
      <alignment horizontal="left" vertical="top" wrapText="1"/>
    </xf>
    <xf numFmtId="49" fontId="6" fillId="2" borderId="13" xfId="0" applyNumberFormat="1" applyFont="1" applyFill="1" applyBorder="1" applyAlignment="1" applyProtection="1">
      <alignment horizontal="left" vertical="center"/>
      <protection hidden="1"/>
    </xf>
    <xf numFmtId="49" fontId="6" fillId="3" borderId="14" xfId="0" applyNumberFormat="1" applyFont="1" applyFill="1" applyBorder="1" applyAlignment="1" applyProtection="1">
      <alignment horizontal="left" vertical="top" wrapText="1"/>
    </xf>
    <xf numFmtId="49" fontId="6" fillId="2" borderId="15" xfId="0" applyNumberFormat="1" applyFont="1" applyFill="1" applyBorder="1" applyAlignment="1" applyProtection="1">
      <alignment horizontal="left" vertical="center"/>
      <protection hidden="1"/>
    </xf>
    <xf numFmtId="49" fontId="6" fillId="3" borderId="16" xfId="0" applyNumberFormat="1" applyFont="1" applyFill="1" applyBorder="1" applyAlignment="1" applyProtection="1">
      <alignment horizontal="left" vertical="top" wrapText="1"/>
    </xf>
    <xf numFmtId="49" fontId="4" fillId="0" borderId="4" xfId="0" applyNumberFormat="1" applyFont="1" applyFill="1" applyBorder="1" applyAlignment="1" applyProtection="1">
      <alignment horizontal="left" vertical="center"/>
      <protection hidden="1"/>
    </xf>
    <xf numFmtId="49" fontId="2" fillId="2" borderId="9" xfId="0" applyNumberFormat="1" applyFont="1" applyFill="1" applyBorder="1" applyAlignment="1" applyProtection="1">
      <alignment horizontal="left" vertical="center"/>
      <protection hidden="1"/>
    </xf>
    <xf numFmtId="49" fontId="6" fillId="3" borderId="17" xfId="0" applyNumberFormat="1" applyFont="1" applyFill="1" applyBorder="1" applyAlignment="1" applyProtection="1">
      <alignment horizontal="left" vertical="top" wrapText="1"/>
    </xf>
    <xf numFmtId="49" fontId="2" fillId="2" borderId="15" xfId="0" applyNumberFormat="1" applyFont="1" applyFill="1" applyBorder="1" applyAlignment="1" applyProtection="1">
      <alignment horizontal="left" vertical="center"/>
      <protection hidden="1"/>
    </xf>
    <xf numFmtId="49" fontId="4" fillId="0" borderId="18" xfId="0" applyNumberFormat="1" applyFont="1" applyBorder="1" applyAlignment="1" applyProtection="1">
      <alignment horizontal="center" vertical="center" wrapText="1"/>
      <protection hidden="1"/>
    </xf>
    <xf numFmtId="49" fontId="6" fillId="3" borderId="20" xfId="0" applyNumberFormat="1" applyFont="1" applyFill="1" applyBorder="1" applyAlignment="1" applyProtection="1">
      <alignment horizontal="left" vertical="top" wrapText="1"/>
    </xf>
    <xf numFmtId="49" fontId="4" fillId="0" borderId="19" xfId="0" applyNumberFormat="1" applyFont="1" applyFill="1" applyBorder="1" applyAlignment="1" applyProtection="1">
      <alignment horizontal="left" vertical="center" wrapText="1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" fontId="3" fillId="0" borderId="21" xfId="0" applyNumberFormat="1" applyFont="1" applyBorder="1" applyAlignment="1" applyProtection="1">
      <alignment horizontal="center" vertical="center" wrapText="1"/>
      <protection hidden="1"/>
    </xf>
    <xf numFmtId="1" fontId="3" fillId="0" borderId="21" xfId="0" applyNumberFormat="1" applyFont="1" applyBorder="1" applyAlignment="1" applyProtection="1">
      <alignment horizontal="center" vertical="center"/>
      <protection hidden="1"/>
    </xf>
    <xf numFmtId="1" fontId="3" fillId="0" borderId="22" xfId="0" applyNumberFormat="1" applyFont="1" applyBorder="1" applyAlignment="1" applyProtection="1">
      <alignment horizontal="center" vertical="center" wrapText="1"/>
      <protection hidden="1"/>
    </xf>
    <xf numFmtId="0" fontId="0" fillId="2" borderId="16" xfId="0" applyFill="1" applyBorder="1"/>
    <xf numFmtId="0" fontId="0" fillId="0" borderId="16" xfId="0" applyBorder="1"/>
    <xf numFmtId="49" fontId="2" fillId="0" borderId="19" xfId="0" applyNumberFormat="1" applyFont="1" applyBorder="1" applyAlignment="1" applyProtection="1">
      <alignment horizontal="left" wrapText="1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49" fontId="2" fillId="0" borderId="8" xfId="0" applyNumberFormat="1" applyFont="1" applyBorder="1" applyAlignment="1" applyProtection="1">
      <alignment horizontal="center" vertical="center"/>
      <protection hidden="1"/>
    </xf>
    <xf numFmtId="0" fontId="0" fillId="0" borderId="24" xfId="0" applyBorder="1"/>
    <xf numFmtId="0" fontId="0" fillId="4" borderId="1" xfId="0" applyFill="1" applyBorder="1"/>
    <xf numFmtId="0" fontId="0" fillId="4" borderId="16" xfId="0" applyFill="1" applyBorder="1"/>
    <xf numFmtId="0" fontId="0" fillId="0" borderId="26" xfId="0" applyBorder="1"/>
    <xf numFmtId="0" fontId="0" fillId="0" borderId="27" xfId="0" applyBorder="1"/>
    <xf numFmtId="0" fontId="0" fillId="2" borderId="26" xfId="0" applyFill="1" applyBorder="1"/>
    <xf numFmtId="0" fontId="0" fillId="4" borderId="26" xfId="0" applyFill="1" applyBorder="1"/>
    <xf numFmtId="0" fontId="0" fillId="0" borderId="14" xfId="0" applyBorder="1"/>
    <xf numFmtId="0" fontId="0" fillId="0" borderId="28" xfId="0" applyBorder="1"/>
    <xf numFmtId="0" fontId="0" fillId="4" borderId="29" xfId="0" applyFill="1" applyBorder="1"/>
    <xf numFmtId="0" fontId="0" fillId="2" borderId="14" xfId="0" applyFill="1" applyBorder="1"/>
    <xf numFmtId="0" fontId="0" fillId="4" borderId="14" xfId="0" applyFill="1" applyBorder="1"/>
    <xf numFmtId="49" fontId="4" fillId="0" borderId="30" xfId="0" applyNumberFormat="1" applyFont="1" applyFill="1" applyBorder="1" applyAlignment="1" applyProtection="1">
      <alignment horizontal="left" vertical="center"/>
      <protection hidden="1"/>
    </xf>
    <xf numFmtId="0" fontId="0" fillId="4" borderId="31" xfId="0" applyFill="1" applyBorder="1"/>
    <xf numFmtId="0" fontId="0" fillId="4" borderId="32" xfId="0" applyFill="1" applyBorder="1"/>
    <xf numFmtId="0" fontId="0" fillId="0" borderId="17" xfId="0" applyBorder="1"/>
    <xf numFmtId="0" fontId="0" fillId="0" borderId="33" xfId="0" applyBorder="1"/>
    <xf numFmtId="0" fontId="0" fillId="4" borderId="34" xfId="0" applyFill="1" applyBorder="1"/>
    <xf numFmtId="0" fontId="0" fillId="2" borderId="17" xfId="0" applyFill="1" applyBorder="1"/>
    <xf numFmtId="0" fontId="0" fillId="4" borderId="17" xfId="0" applyFill="1" applyBorder="1"/>
    <xf numFmtId="49" fontId="2" fillId="2" borderId="35" xfId="0" applyNumberFormat="1" applyFont="1" applyFill="1" applyBorder="1" applyAlignment="1" applyProtection="1">
      <alignment horizontal="left" vertical="center"/>
      <protection hidden="1"/>
    </xf>
    <xf numFmtId="0" fontId="0" fillId="0" borderId="2" xfId="0" applyBorder="1"/>
    <xf numFmtId="0" fontId="0" fillId="4" borderId="36" xfId="0" applyFill="1" applyBorder="1"/>
    <xf numFmtId="0" fontId="0" fillId="2" borderId="2" xfId="0" applyFill="1" applyBorder="1"/>
    <xf numFmtId="0" fontId="0" fillId="4" borderId="2" xfId="0" applyFill="1" applyBorder="1"/>
    <xf numFmtId="1" fontId="2" fillId="0" borderId="37" xfId="0" applyNumberFormat="1" applyFont="1" applyBorder="1" applyAlignment="1" applyProtection="1">
      <alignment horizontal="center" textRotation="90" wrapText="1"/>
      <protection hidden="1"/>
    </xf>
    <xf numFmtId="0" fontId="0" fillId="2" borderId="2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0" borderId="0" xfId="0" applyBorder="1"/>
    <xf numFmtId="0" fontId="9" fillId="2" borderId="32" xfId="0" applyFont="1" applyFill="1" applyBorder="1"/>
    <xf numFmtId="0" fontId="9" fillId="4" borderId="32" xfId="0" applyFont="1" applyFill="1" applyBorder="1"/>
    <xf numFmtId="0" fontId="9" fillId="2" borderId="19" xfId="0" applyFont="1" applyFill="1" applyBorder="1"/>
    <xf numFmtId="49" fontId="4" fillId="0" borderId="32" xfId="0" applyNumberFormat="1" applyFont="1" applyFill="1" applyBorder="1" applyAlignment="1" applyProtection="1">
      <alignment horizontal="left" vertical="top" wrapText="1"/>
    </xf>
    <xf numFmtId="49" fontId="2" fillId="5" borderId="16" xfId="0" applyNumberFormat="1" applyFont="1" applyFill="1" applyBorder="1" applyAlignment="1" applyProtection="1">
      <alignment horizontal="left" vertical="top" wrapText="1"/>
    </xf>
    <xf numFmtId="49" fontId="2" fillId="5" borderId="2" xfId="0" applyNumberFormat="1" applyFont="1" applyFill="1" applyBorder="1" applyAlignment="1" applyProtection="1">
      <alignment horizontal="left" vertical="top" wrapText="1"/>
    </xf>
    <xf numFmtId="0" fontId="11" fillId="2" borderId="14" xfId="0" applyFont="1" applyFill="1" applyBorder="1"/>
    <xf numFmtId="0" fontId="8" fillId="2" borderId="32" xfId="0" applyFont="1" applyFill="1" applyBorder="1"/>
    <xf numFmtId="0" fontId="0" fillId="4" borderId="15" xfId="0" applyFill="1" applyBorder="1"/>
    <xf numFmtId="0" fontId="11" fillId="2" borderId="17" xfId="0" applyFont="1" applyFill="1" applyBorder="1"/>
    <xf numFmtId="0" fontId="8" fillId="4" borderId="32" xfId="0" applyFont="1" applyFill="1" applyBorder="1"/>
    <xf numFmtId="0" fontId="0" fillId="0" borderId="0" xfId="0" applyFill="1"/>
    <xf numFmtId="0" fontId="0" fillId="0" borderId="0" xfId="0" applyFill="1" applyBorder="1"/>
    <xf numFmtId="0" fontId="0" fillId="5" borderId="16" xfId="0" applyFill="1" applyBorder="1"/>
    <xf numFmtId="0" fontId="0" fillId="3" borderId="17" xfId="0" applyFill="1" applyBorder="1"/>
    <xf numFmtId="49" fontId="6" fillId="3" borderId="37" xfId="0" applyNumberFormat="1" applyFont="1" applyFill="1" applyBorder="1" applyAlignment="1" applyProtection="1">
      <alignment horizontal="left" vertical="top" wrapText="1"/>
    </xf>
    <xf numFmtId="0" fontId="0" fillId="0" borderId="26" xfId="0" applyFill="1" applyBorder="1"/>
    <xf numFmtId="0" fontId="8" fillId="6" borderId="32" xfId="0" applyFont="1" applyFill="1" applyBorder="1"/>
    <xf numFmtId="0" fontId="8" fillId="6" borderId="43" xfId="0" applyFont="1" applyFill="1" applyBorder="1"/>
    <xf numFmtId="0" fontId="8" fillId="4" borderId="31" xfId="0" applyFont="1" applyFill="1" applyBorder="1"/>
    <xf numFmtId="0" fontId="8" fillId="2" borderId="19" xfId="0" applyFont="1" applyFill="1" applyBorder="1"/>
    <xf numFmtId="0" fontId="9" fillId="4" borderId="31" xfId="0" applyFont="1" applyFill="1" applyBorder="1"/>
    <xf numFmtId="0" fontId="13" fillId="4" borderId="31" xfId="0" applyFont="1" applyFill="1" applyBorder="1"/>
    <xf numFmtId="0" fontId="13" fillId="2" borderId="32" xfId="0" applyFont="1" applyFill="1" applyBorder="1"/>
    <xf numFmtId="0" fontId="13" fillId="4" borderId="32" xfId="0" applyFont="1" applyFill="1" applyBorder="1"/>
    <xf numFmtId="0" fontId="9" fillId="2" borderId="43" xfId="0" applyFont="1" applyFill="1" applyBorder="1"/>
    <xf numFmtId="49" fontId="5" fillId="0" borderId="4" xfId="0" applyNumberFormat="1" applyFont="1" applyFill="1" applyBorder="1" applyAlignment="1" applyProtection="1">
      <alignment horizontal="left" vertical="center"/>
      <protection hidden="1"/>
    </xf>
    <xf numFmtId="49" fontId="5" fillId="0" borderId="32" xfId="0" applyNumberFormat="1" applyFont="1" applyFill="1" applyBorder="1" applyAlignment="1" applyProtection="1">
      <alignment horizontal="left" vertical="top" wrapText="1"/>
      <protection hidden="1"/>
    </xf>
    <xf numFmtId="0" fontId="0" fillId="6" borderId="32" xfId="0" applyFill="1" applyBorder="1"/>
    <xf numFmtId="1" fontId="0" fillId="2" borderId="32" xfId="0" applyNumberFormat="1" applyFill="1" applyBorder="1"/>
    <xf numFmtId="1" fontId="0" fillId="2" borderId="43" xfId="0" applyNumberFormat="1" applyFill="1" applyBorder="1"/>
    <xf numFmtId="49" fontId="5" fillId="6" borderId="4" xfId="0" applyNumberFormat="1" applyFont="1" applyFill="1" applyBorder="1" applyAlignment="1" applyProtection="1">
      <alignment horizontal="left" vertical="center"/>
    </xf>
    <xf numFmtId="0" fontId="5" fillId="6" borderId="32" xfId="0" applyNumberFormat="1" applyFont="1" applyFill="1" applyBorder="1" applyAlignment="1" applyProtection="1">
      <alignment horizontal="left" vertical="center" wrapText="1"/>
      <protection hidden="1"/>
    </xf>
    <xf numFmtId="49" fontId="5" fillId="0" borderId="4" xfId="0" applyNumberFormat="1" applyFont="1" applyFill="1" applyBorder="1" applyAlignment="1" applyProtection="1">
      <alignment horizontal="left" vertical="center"/>
    </xf>
    <xf numFmtId="0" fontId="5" fillId="0" borderId="32" xfId="0" applyNumberFormat="1" applyFont="1" applyFill="1" applyBorder="1" applyAlignment="1" applyProtection="1">
      <alignment horizontal="left" vertical="center" wrapText="1"/>
      <protection hidden="1"/>
    </xf>
    <xf numFmtId="0" fontId="0" fillId="5" borderId="2" xfId="0" applyFill="1" applyBorder="1"/>
    <xf numFmtId="1" fontId="9" fillId="2" borderId="32" xfId="0" applyNumberFormat="1" applyFont="1" applyFill="1" applyBorder="1"/>
    <xf numFmtId="1" fontId="8" fillId="2" borderId="32" xfId="0" applyNumberFormat="1" applyFont="1" applyFill="1" applyBorder="1"/>
    <xf numFmtId="0" fontId="15" fillId="6" borderId="32" xfId="0" applyFont="1" applyFill="1" applyBorder="1"/>
    <xf numFmtId="0" fontId="15" fillId="6" borderId="43" xfId="0" applyFont="1" applyFill="1" applyBorder="1"/>
    <xf numFmtId="0" fontId="16" fillId="6" borderId="32" xfId="0" applyFont="1" applyFill="1" applyBorder="1"/>
    <xf numFmtId="0" fontId="16" fillId="6" borderId="43" xfId="0" applyFont="1" applyFill="1" applyBorder="1"/>
    <xf numFmtId="0" fontId="0" fillId="0" borderId="17" xfId="0" applyFill="1" applyBorder="1"/>
    <xf numFmtId="0" fontId="0" fillId="0" borderId="45" xfId="0" applyBorder="1" applyAlignment="1">
      <alignment horizontal="left" wrapText="1"/>
    </xf>
    <xf numFmtId="0" fontId="0" fillId="0" borderId="45" xfId="0" applyBorder="1"/>
    <xf numFmtId="0" fontId="0" fillId="0" borderId="45" xfId="0" applyFill="1" applyBorder="1"/>
    <xf numFmtId="0" fontId="11" fillId="0" borderId="45" xfId="0" applyFont="1" applyFill="1" applyBorder="1"/>
    <xf numFmtId="0" fontId="11" fillId="0" borderId="0" xfId="0" applyFont="1" applyFill="1" applyBorder="1"/>
    <xf numFmtId="1" fontId="15" fillId="6" borderId="32" xfId="0" applyNumberFormat="1" applyFont="1" applyFill="1" applyBorder="1"/>
    <xf numFmtId="1" fontId="15" fillId="6" borderId="43" xfId="0" applyNumberFormat="1" applyFont="1" applyFill="1" applyBorder="1"/>
    <xf numFmtId="0" fontId="0" fillId="0" borderId="47" xfId="0" applyFill="1" applyBorder="1"/>
    <xf numFmtId="49" fontId="6" fillId="3" borderId="24" xfId="0" applyNumberFormat="1" applyFont="1" applyFill="1" applyBorder="1" applyAlignment="1" applyProtection="1">
      <alignment horizontal="left" vertical="top" wrapText="1"/>
    </xf>
    <xf numFmtId="49" fontId="6" fillId="3" borderId="42" xfId="0" applyNumberFormat="1" applyFont="1" applyFill="1" applyBorder="1" applyAlignment="1" applyProtection="1">
      <alignment horizontal="left" vertical="top" wrapText="1"/>
    </xf>
    <xf numFmtId="0" fontId="0" fillId="0" borderId="47" xfId="0" applyBorder="1"/>
    <xf numFmtId="0" fontId="0" fillId="0" borderId="42" xfId="0" applyBorder="1"/>
    <xf numFmtId="0" fontId="0" fillId="0" borderId="46" xfId="0" applyBorder="1"/>
    <xf numFmtId="0" fontId="0" fillId="0" borderId="34" xfId="0" applyBorder="1"/>
    <xf numFmtId="0" fontId="0" fillId="0" borderId="29" xfId="0" applyBorder="1"/>
    <xf numFmtId="0" fontId="0" fillId="0" borderId="1" xfId="0" applyBorder="1"/>
    <xf numFmtId="0" fontId="0" fillId="0" borderId="50" xfId="0" applyBorder="1"/>
    <xf numFmtId="0" fontId="0" fillId="0" borderId="51" xfId="0" applyBorder="1"/>
    <xf numFmtId="0" fontId="0" fillId="0" borderId="39" xfId="0" applyBorder="1"/>
    <xf numFmtId="49" fontId="2" fillId="5" borderId="24" xfId="0" applyNumberFormat="1" applyFont="1" applyFill="1" applyBorder="1" applyAlignment="1" applyProtection="1">
      <alignment horizontal="left" vertical="top" wrapText="1"/>
    </xf>
    <xf numFmtId="49" fontId="2" fillId="5" borderId="3" xfId="0" applyNumberFormat="1" applyFont="1" applyFill="1" applyBorder="1" applyAlignment="1" applyProtection="1">
      <alignment horizontal="left" vertical="top" wrapText="1"/>
    </xf>
    <xf numFmtId="0" fontId="0" fillId="0" borderId="36" xfId="0" applyBorder="1"/>
    <xf numFmtId="0" fontId="0" fillId="0" borderId="42" xfId="0" applyFill="1" applyBorder="1"/>
    <xf numFmtId="0" fontId="0" fillId="5" borderId="42" xfId="0" applyFill="1" applyBorder="1"/>
    <xf numFmtId="0" fontId="13" fillId="2" borderId="19" xfId="0" applyFont="1" applyFill="1" applyBorder="1"/>
    <xf numFmtId="0" fontId="13" fillId="2" borderId="31" xfId="0" applyFont="1" applyFill="1" applyBorder="1"/>
    <xf numFmtId="0" fontId="13" fillId="2" borderId="43" xfId="0" applyFont="1" applyFill="1" applyBorder="1"/>
    <xf numFmtId="1" fontId="0" fillId="2" borderId="31" xfId="0" applyNumberFormat="1" applyFill="1" applyBorder="1"/>
    <xf numFmtId="0" fontId="7" fillId="2" borderId="32" xfId="0" applyFont="1" applyFill="1" applyBorder="1"/>
    <xf numFmtId="0" fontId="7" fillId="2" borderId="43" xfId="0" applyFont="1" applyFill="1" applyBorder="1"/>
    <xf numFmtId="0" fontId="0" fillId="6" borderId="31" xfId="0" applyFill="1" applyBorder="1"/>
    <xf numFmtId="0" fontId="0" fillId="0" borderId="34" xfId="0" applyFill="1" applyBorder="1"/>
    <xf numFmtId="0" fontId="11" fillId="6" borderId="32" xfId="0" applyFont="1" applyFill="1" applyBorder="1"/>
    <xf numFmtId="1" fontId="0" fillId="6" borderId="32" xfId="0" applyNumberFormat="1" applyFill="1" applyBorder="1"/>
    <xf numFmtId="0" fontId="7" fillId="2" borderId="31" xfId="0" applyFont="1" applyFill="1" applyBorder="1"/>
    <xf numFmtId="0" fontId="8" fillId="6" borderId="31" xfId="0" applyFont="1" applyFill="1" applyBorder="1"/>
    <xf numFmtId="0" fontId="9" fillId="2" borderId="31" xfId="0" applyFont="1" applyFill="1" applyBorder="1"/>
    <xf numFmtId="0" fontId="8" fillId="2" borderId="31" xfId="0" applyFont="1" applyFill="1" applyBorder="1"/>
    <xf numFmtId="1" fontId="0" fillId="6" borderId="31" xfId="0" applyNumberFormat="1" applyFill="1" applyBorder="1"/>
    <xf numFmtId="0" fontId="7" fillId="2" borderId="58" xfId="0" applyFont="1" applyFill="1" applyBorder="1"/>
    <xf numFmtId="0" fontId="8" fillId="6" borderId="58" xfId="0" applyFont="1" applyFill="1" applyBorder="1"/>
    <xf numFmtId="0" fontId="13" fillId="2" borderId="58" xfId="0" applyFont="1" applyFill="1" applyBorder="1"/>
    <xf numFmtId="0" fontId="0" fillId="0" borderId="62" xfId="0" applyBorder="1"/>
    <xf numFmtId="0" fontId="0" fillId="0" borderId="60" xfId="0" applyBorder="1"/>
    <xf numFmtId="0" fontId="0" fillId="0" borderId="63" xfId="0" applyBorder="1"/>
    <xf numFmtId="0" fontId="0" fillId="0" borderId="59" xfId="0" applyBorder="1"/>
    <xf numFmtId="0" fontId="0" fillId="0" borderId="64" xfId="0" applyBorder="1"/>
    <xf numFmtId="0" fontId="9" fillId="2" borderId="58" xfId="0" applyFont="1" applyFill="1" applyBorder="1"/>
    <xf numFmtId="1" fontId="0" fillId="2" borderId="58" xfId="0" applyNumberFormat="1" applyFill="1" applyBorder="1"/>
    <xf numFmtId="0" fontId="8" fillId="2" borderId="58" xfId="0" applyFont="1" applyFill="1" applyBorder="1"/>
    <xf numFmtId="1" fontId="0" fillId="6" borderId="58" xfId="0" applyNumberFormat="1" applyFill="1" applyBorder="1"/>
    <xf numFmtId="0" fontId="0" fillId="6" borderId="58" xfId="0" applyFill="1" applyBorder="1"/>
    <xf numFmtId="0" fontId="0" fillId="0" borderId="65" xfId="0" applyBorder="1"/>
    <xf numFmtId="0" fontId="0" fillId="0" borderId="62" xfId="0" applyFill="1" applyBorder="1"/>
    <xf numFmtId="0" fontId="0" fillId="0" borderId="64" xfId="0" applyFill="1" applyBorder="1"/>
    <xf numFmtId="1" fontId="0" fillId="6" borderId="19" xfId="0" applyNumberFormat="1" applyFill="1" applyBorder="1"/>
    <xf numFmtId="0" fontId="0" fillId="6" borderId="19" xfId="0" applyFill="1" applyBorder="1"/>
    <xf numFmtId="0" fontId="0" fillId="0" borderId="44" xfId="0" applyBorder="1"/>
    <xf numFmtId="1" fontId="8" fillId="2" borderId="31" xfId="0" applyNumberFormat="1" applyFont="1" applyFill="1" applyBorder="1"/>
    <xf numFmtId="1" fontId="15" fillId="6" borderId="31" xfId="0" applyNumberFormat="1" applyFont="1" applyFill="1" applyBorder="1"/>
    <xf numFmtId="0" fontId="15" fillId="6" borderId="31" xfId="0" applyFont="1" applyFill="1" applyBorder="1"/>
    <xf numFmtId="0" fontId="16" fillId="6" borderId="31" xfId="0" applyFont="1" applyFill="1" applyBorder="1"/>
    <xf numFmtId="0" fontId="0" fillId="0" borderId="61" xfId="0" applyBorder="1"/>
    <xf numFmtId="1" fontId="8" fillId="2" borderId="58" xfId="0" applyNumberFormat="1" applyFont="1" applyFill="1" applyBorder="1"/>
    <xf numFmtId="1" fontId="15" fillId="6" borderId="58" xfId="0" applyNumberFormat="1" applyFont="1" applyFill="1" applyBorder="1"/>
    <xf numFmtId="0" fontId="15" fillId="6" borderId="58" xfId="0" applyFont="1" applyFill="1" applyBorder="1"/>
    <xf numFmtId="0" fontId="16" fillId="6" borderId="58" xfId="0" applyFont="1" applyFill="1" applyBorder="1"/>
    <xf numFmtId="1" fontId="8" fillId="2" borderId="19" xfId="0" applyNumberFormat="1" applyFont="1" applyFill="1" applyBorder="1"/>
    <xf numFmtId="0" fontId="0" fillId="5" borderId="11" xfId="0" applyFill="1" applyBorder="1"/>
    <xf numFmtId="0" fontId="0" fillId="5" borderId="37" xfId="0" applyFill="1" applyBorder="1"/>
    <xf numFmtId="1" fontId="8" fillId="2" borderId="43" xfId="0" applyNumberFormat="1" applyFont="1" applyFill="1" applyBorder="1"/>
    <xf numFmtId="1" fontId="9" fillId="2" borderId="31" xfId="0" applyNumberFormat="1" applyFont="1" applyFill="1" applyBorder="1"/>
    <xf numFmtId="1" fontId="7" fillId="2" borderId="31" xfId="0" applyNumberFormat="1" applyFont="1" applyFill="1" applyBorder="1"/>
    <xf numFmtId="0" fontId="11" fillId="5" borderId="14" xfId="0" applyFont="1" applyFill="1" applyBorder="1"/>
    <xf numFmtId="0" fontId="11" fillId="5" borderId="16" xfId="0" applyFont="1" applyFill="1" applyBorder="1"/>
    <xf numFmtId="0" fontId="0" fillId="5" borderId="14" xfId="0" applyFill="1" applyBorder="1"/>
    <xf numFmtId="0" fontId="11" fillId="5" borderId="2" xfId="0" applyFont="1" applyFill="1" applyBorder="1"/>
    <xf numFmtId="0" fontId="1" fillId="3" borderId="53" xfId="0" applyFont="1" applyFill="1" applyBorder="1" applyAlignment="1">
      <alignment horizontal="center"/>
    </xf>
    <xf numFmtId="1" fontId="11" fillId="2" borderId="17" xfId="0" applyNumberFormat="1" applyFont="1" applyFill="1" applyBorder="1"/>
    <xf numFmtId="1" fontId="11" fillId="2" borderId="16" xfId="0" applyNumberFormat="1" applyFont="1" applyFill="1" applyBorder="1"/>
    <xf numFmtId="1" fontId="11" fillId="6" borderId="32" xfId="0" applyNumberFormat="1" applyFont="1" applyFill="1" applyBorder="1"/>
    <xf numFmtId="1" fontId="11" fillId="2" borderId="14" xfId="0" applyNumberFormat="1" applyFont="1" applyFill="1" applyBorder="1"/>
    <xf numFmtId="1" fontId="11" fillId="2" borderId="2" xfId="0" applyNumberFormat="1" applyFont="1" applyFill="1" applyBorder="1"/>
    <xf numFmtId="0" fontId="0" fillId="0" borderId="66" xfId="0" applyBorder="1" applyAlignment="1">
      <alignment horizontal="left" wrapText="1"/>
    </xf>
    <xf numFmtId="49" fontId="2" fillId="2" borderId="4" xfId="0" applyNumberFormat="1" applyFont="1" applyFill="1" applyBorder="1" applyAlignment="1" applyProtection="1">
      <alignment horizontal="left" vertical="center"/>
      <protection hidden="1"/>
    </xf>
    <xf numFmtId="0" fontId="0" fillId="2" borderId="37" xfId="0" applyFill="1" applyBorder="1"/>
    <xf numFmtId="0" fontId="0" fillId="6" borderId="4" xfId="0" applyFill="1" applyBorder="1" applyAlignment="1">
      <alignment horizontal="left" wrapText="1"/>
    </xf>
    <xf numFmtId="0" fontId="20" fillId="6" borderId="43" xfId="0" applyFont="1" applyFill="1" applyBorder="1" applyAlignment="1">
      <alignment horizontal="left" wrapText="1"/>
    </xf>
    <xf numFmtId="0" fontId="0" fillId="6" borderId="57" xfId="0" applyFill="1" applyBorder="1"/>
    <xf numFmtId="0" fontId="0" fillId="6" borderId="40" xfId="0" applyFill="1" applyBorder="1"/>
    <xf numFmtId="0" fontId="11" fillId="6" borderId="40" xfId="0" applyFont="1" applyFill="1" applyBorder="1"/>
    <xf numFmtId="0" fontId="0" fillId="6" borderId="69" xfId="0" applyFill="1" applyBorder="1"/>
    <xf numFmtId="49" fontId="2" fillId="2" borderId="25" xfId="0" applyNumberFormat="1" applyFont="1" applyFill="1" applyBorder="1" applyAlignment="1" applyProtection="1">
      <alignment horizontal="left" vertical="center"/>
      <protection hidden="1"/>
    </xf>
    <xf numFmtId="49" fontId="2" fillId="5" borderId="27" xfId="0" applyNumberFormat="1" applyFont="1" applyFill="1" applyBorder="1" applyAlignment="1" applyProtection="1">
      <alignment horizontal="left" vertical="top" wrapText="1"/>
    </xf>
    <xf numFmtId="0" fontId="11" fillId="5" borderId="42" xfId="0" applyFont="1" applyFill="1" applyBorder="1"/>
    <xf numFmtId="0" fontId="11" fillId="5" borderId="26" xfId="0" applyFont="1" applyFill="1" applyBorder="1"/>
    <xf numFmtId="0" fontId="0" fillId="5" borderId="26" xfId="0" applyFill="1" applyBorder="1"/>
    <xf numFmtId="0" fontId="0" fillId="5" borderId="12" xfId="0" applyFill="1" applyBorder="1"/>
    <xf numFmtId="0" fontId="0" fillId="0" borderId="44" xfId="0" applyFill="1" applyBorder="1"/>
    <xf numFmtId="0" fontId="0" fillId="0" borderId="61" xfId="0" applyFill="1" applyBorder="1"/>
    <xf numFmtId="49" fontId="2" fillId="5" borderId="43" xfId="0" applyNumberFormat="1" applyFont="1" applyFill="1" applyBorder="1" applyAlignment="1" applyProtection="1">
      <alignment horizontal="left" vertical="top" wrapText="1"/>
    </xf>
    <xf numFmtId="0" fontId="11" fillId="5" borderId="57" xfId="0" applyFont="1" applyFill="1" applyBorder="1" applyAlignment="1">
      <alignment horizontal="center"/>
    </xf>
    <xf numFmtId="0" fontId="0" fillId="0" borderId="70" xfId="0" applyFill="1" applyBorder="1"/>
    <xf numFmtId="0" fontId="0" fillId="0" borderId="32" xfId="0" applyFill="1" applyBorder="1"/>
    <xf numFmtId="0" fontId="0" fillId="0" borderId="58" xfId="0" applyFill="1" applyBorder="1"/>
    <xf numFmtId="0" fontId="0" fillId="0" borderId="31" xfId="0" applyFill="1" applyBorder="1"/>
    <xf numFmtId="0" fontId="0" fillId="0" borderId="71" xfId="0" applyFill="1" applyBorder="1"/>
    <xf numFmtId="0" fontId="0" fillId="5" borderId="32" xfId="0" applyFill="1" applyBorder="1"/>
    <xf numFmtId="0" fontId="0" fillId="2" borderId="10" xfId="0" applyFill="1" applyBorder="1"/>
    <xf numFmtId="0" fontId="2" fillId="0" borderId="73" xfId="0" applyNumberFormat="1" applyFont="1" applyBorder="1" applyAlignment="1" applyProtection="1">
      <alignment horizontal="center" vertical="top" wrapText="1"/>
      <protection hidden="1"/>
    </xf>
    <xf numFmtId="1" fontId="3" fillId="0" borderId="68" xfId="0" applyNumberFormat="1" applyFont="1" applyBorder="1" applyAlignment="1" applyProtection="1">
      <alignment horizontal="center" textRotation="90" wrapText="1"/>
      <protection hidden="1"/>
    </xf>
    <xf numFmtId="1" fontId="3" fillId="0" borderId="74" xfId="0" applyNumberFormat="1" applyFont="1" applyBorder="1" applyAlignment="1" applyProtection="1">
      <alignment horizontal="center" vertical="center"/>
      <protection hidden="1"/>
    </xf>
    <xf numFmtId="1" fontId="3" fillId="0" borderId="75" xfId="0" applyNumberFormat="1" applyFont="1" applyBorder="1" applyAlignment="1" applyProtection="1">
      <alignment horizontal="center" vertical="center" wrapText="1"/>
      <protection hidden="1"/>
    </xf>
    <xf numFmtId="0" fontId="7" fillId="2" borderId="70" xfId="0" applyFont="1" applyFill="1" applyBorder="1"/>
    <xf numFmtId="0" fontId="7" fillId="2" borderId="71" xfId="0" applyFont="1" applyFill="1" applyBorder="1"/>
    <xf numFmtId="0" fontId="8" fillId="6" borderId="70" xfId="0" applyFont="1" applyFill="1" applyBorder="1"/>
    <xf numFmtId="0" fontId="8" fillId="6" borderId="71" xfId="0" applyFont="1" applyFill="1" applyBorder="1"/>
    <xf numFmtId="0" fontId="0" fillId="3" borderId="77" xfId="0" applyFill="1" applyBorder="1"/>
    <xf numFmtId="0" fontId="0" fillId="3" borderId="82" xfId="0" applyFill="1" applyBorder="1"/>
    <xf numFmtId="0" fontId="13" fillId="2" borderId="70" xfId="0" applyFont="1" applyFill="1" applyBorder="1"/>
    <xf numFmtId="0" fontId="13" fillId="2" borderId="71" xfId="0" applyFont="1" applyFill="1" applyBorder="1"/>
    <xf numFmtId="0" fontId="0" fillId="0" borderId="82" xfId="0" applyBorder="1"/>
    <xf numFmtId="0" fontId="0" fillId="0" borderId="83" xfId="0" applyBorder="1"/>
    <xf numFmtId="0" fontId="0" fillId="0" borderId="78" xfId="0" applyBorder="1"/>
    <xf numFmtId="0" fontId="0" fillId="0" borderId="79" xfId="0" applyBorder="1"/>
    <xf numFmtId="0" fontId="0" fillId="0" borderId="67" xfId="0" applyBorder="1"/>
    <xf numFmtId="0" fontId="0" fillId="0" borderId="68" xfId="0" applyBorder="1"/>
    <xf numFmtId="0" fontId="0" fillId="0" borderId="76" xfId="0" applyBorder="1"/>
    <xf numFmtId="0" fontId="0" fillId="0" borderId="77" xfId="0" applyBorder="1"/>
    <xf numFmtId="0" fontId="0" fillId="0" borderId="84" xfId="0" applyBorder="1"/>
    <xf numFmtId="0" fontId="0" fillId="0" borderId="85" xfId="0" applyBorder="1"/>
    <xf numFmtId="0" fontId="9" fillId="2" borderId="70" xfId="0" applyFont="1" applyFill="1" applyBorder="1"/>
    <xf numFmtId="0" fontId="9" fillId="2" borderId="71" xfId="0" applyFont="1" applyFill="1" applyBorder="1"/>
    <xf numFmtId="1" fontId="0" fillId="2" borderId="70" xfId="0" applyNumberFormat="1" applyFill="1" applyBorder="1"/>
    <xf numFmtId="1" fontId="0" fillId="2" borderId="71" xfId="0" applyNumberFormat="1" applyFill="1" applyBorder="1"/>
    <xf numFmtId="0" fontId="8" fillId="2" borderId="70" xfId="0" applyFont="1" applyFill="1" applyBorder="1"/>
    <xf numFmtId="0" fontId="8" fillId="2" borderId="71" xfId="0" applyFont="1" applyFill="1" applyBorder="1"/>
    <xf numFmtId="1" fontId="0" fillId="6" borderId="70" xfId="0" applyNumberFormat="1" applyFill="1" applyBorder="1"/>
    <xf numFmtId="1" fontId="0" fillId="6" borderId="71" xfId="0" applyNumberFormat="1" applyFill="1" applyBorder="1"/>
    <xf numFmtId="0" fontId="0" fillId="6" borderId="70" xfId="0" applyFill="1" applyBorder="1"/>
    <xf numFmtId="0" fontId="0" fillId="6" borderId="71" xfId="0" applyFill="1" applyBorder="1"/>
    <xf numFmtId="0" fontId="0" fillId="0" borderId="86" xfId="0" applyBorder="1"/>
    <xf numFmtId="0" fontId="0" fillId="0" borderId="87" xfId="0" applyBorder="1"/>
    <xf numFmtId="0" fontId="0" fillId="0" borderId="82" xfId="0" applyFill="1" applyBorder="1"/>
    <xf numFmtId="0" fontId="0" fillId="0" borderId="83" xfId="0" applyFill="1" applyBorder="1"/>
    <xf numFmtId="0" fontId="0" fillId="0" borderId="84" xfId="0" applyFill="1" applyBorder="1"/>
    <xf numFmtId="0" fontId="0" fillId="0" borderId="85" xfId="0" applyFill="1" applyBorder="1"/>
    <xf numFmtId="0" fontId="0" fillId="0" borderId="80" xfId="0" applyFill="1" applyBorder="1"/>
    <xf numFmtId="0" fontId="0" fillId="0" borderId="81" xfId="0" applyFill="1" applyBorder="1"/>
    <xf numFmtId="0" fontId="0" fillId="6" borderId="88" xfId="0" applyFill="1" applyBorder="1"/>
    <xf numFmtId="0" fontId="0" fillId="0" borderId="80" xfId="0" applyBorder="1"/>
    <xf numFmtId="0" fontId="0" fillId="0" borderId="81" xfId="0" applyBorder="1"/>
    <xf numFmtId="1" fontId="8" fillId="2" borderId="70" xfId="0" applyNumberFormat="1" applyFont="1" applyFill="1" applyBorder="1"/>
    <xf numFmtId="1" fontId="8" fillId="2" borderId="71" xfId="0" applyNumberFormat="1" applyFont="1" applyFill="1" applyBorder="1"/>
    <xf numFmtId="1" fontId="15" fillId="6" borderId="70" xfId="0" applyNumberFormat="1" applyFont="1" applyFill="1" applyBorder="1"/>
    <xf numFmtId="1" fontId="15" fillId="6" borderId="71" xfId="0" applyNumberFormat="1" applyFont="1" applyFill="1" applyBorder="1"/>
    <xf numFmtId="0" fontId="0" fillId="5" borderId="78" xfId="0" applyFill="1" applyBorder="1"/>
    <xf numFmtId="0" fontId="15" fillId="6" borderId="70" xfId="0" applyFont="1" applyFill="1" applyBorder="1"/>
    <xf numFmtId="0" fontId="15" fillId="6" borderId="71" xfId="0" applyFont="1" applyFill="1" applyBorder="1"/>
    <xf numFmtId="0" fontId="16" fillId="6" borderId="70" xfId="0" applyFont="1" applyFill="1" applyBorder="1"/>
    <xf numFmtId="0" fontId="16" fillId="6" borderId="71" xfId="0" applyFont="1" applyFill="1" applyBorder="1"/>
    <xf numFmtId="1" fontId="3" fillId="0" borderId="74" xfId="0" applyNumberFormat="1" applyFont="1" applyBorder="1" applyAlignment="1" applyProtection="1">
      <alignment horizontal="center" vertical="center" wrapText="1"/>
      <protection hidden="1"/>
    </xf>
    <xf numFmtId="1" fontId="7" fillId="2" borderId="70" xfId="0" applyNumberFormat="1" applyFont="1" applyFill="1" applyBorder="1"/>
    <xf numFmtId="1" fontId="9" fillId="2" borderId="70" xfId="0" applyNumberFormat="1" applyFont="1" applyFill="1" applyBorder="1"/>
    <xf numFmtId="0" fontId="0" fillId="6" borderId="41" xfId="0" applyFill="1" applyBorder="1"/>
    <xf numFmtId="0" fontId="11" fillId="3" borderId="53" xfId="0" applyFont="1" applyFill="1" applyBorder="1" applyAlignment="1">
      <alignment horizontal="center"/>
    </xf>
    <xf numFmtId="0" fontId="0" fillId="4" borderId="44" xfId="0" applyFill="1" applyBorder="1"/>
    <xf numFmtId="0" fontId="7" fillId="2" borderId="57" xfId="0" applyFont="1" applyFill="1" applyBorder="1"/>
    <xf numFmtId="0" fontId="8" fillId="6" borderId="57" xfId="0" applyFont="1" applyFill="1" applyBorder="1"/>
    <xf numFmtId="0" fontId="12" fillId="2" borderId="57" xfId="0" applyFont="1" applyFill="1" applyBorder="1"/>
    <xf numFmtId="0" fontId="9" fillId="2" borderId="57" xfId="0" applyFont="1" applyFill="1" applyBorder="1"/>
    <xf numFmtId="0" fontId="0" fillId="2" borderId="57" xfId="0" applyFill="1" applyBorder="1"/>
    <xf numFmtId="0" fontId="11" fillId="6" borderId="57" xfId="0" applyFont="1" applyFill="1" applyBorder="1" applyAlignment="1">
      <alignment horizontal="center"/>
    </xf>
    <xf numFmtId="0" fontId="11" fillId="5" borderId="53" xfId="0" applyFont="1" applyFill="1" applyBorder="1" applyAlignment="1">
      <alignment horizontal="center"/>
    </xf>
    <xf numFmtId="0" fontId="11" fillId="5" borderId="54" xfId="0" applyFont="1" applyFill="1" applyBorder="1" applyAlignment="1">
      <alignment horizontal="center"/>
    </xf>
    <xf numFmtId="0" fontId="11" fillId="3" borderId="52" xfId="0" applyFont="1" applyFill="1" applyBorder="1" applyAlignment="1">
      <alignment horizontal="center"/>
    </xf>
    <xf numFmtId="0" fontId="0" fillId="4" borderId="47" xfId="0" applyFill="1" applyBorder="1"/>
    <xf numFmtId="0" fontId="0" fillId="4" borderId="42" xfId="0" applyFill="1" applyBorder="1"/>
    <xf numFmtId="0" fontId="11" fillId="5" borderId="32" xfId="0" applyFont="1" applyFill="1" applyBorder="1"/>
    <xf numFmtId="0" fontId="0" fillId="5" borderId="19" xfId="0" applyFill="1" applyBorder="1"/>
    <xf numFmtId="1" fontId="13" fillId="2" borderId="32" xfId="0" applyNumberFormat="1" applyFont="1" applyFill="1" applyBorder="1"/>
    <xf numFmtId="0" fontId="14" fillId="4" borderId="32" xfId="0" applyFont="1" applyFill="1" applyBorder="1"/>
    <xf numFmtId="0" fontId="0" fillId="0" borderId="4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2" borderId="46" xfId="0" applyFill="1" applyBorder="1"/>
    <xf numFmtId="0" fontId="0" fillId="0" borderId="104" xfId="0" applyBorder="1"/>
    <xf numFmtId="0" fontId="6" fillId="3" borderId="33" xfId="0" applyNumberFormat="1" applyFont="1" applyFill="1" applyBorder="1" applyAlignment="1" applyProtection="1">
      <alignment horizontal="left" vertical="center" wrapText="1"/>
      <protection hidden="1"/>
    </xf>
    <xf numFmtId="0" fontId="0" fillId="0" borderId="108" xfId="0" applyFill="1" applyBorder="1" applyAlignment="1">
      <alignment textRotation="90"/>
    </xf>
    <xf numFmtId="0" fontId="0" fillId="0" borderId="106" xfId="0" applyFill="1" applyBorder="1" applyAlignment="1">
      <alignment textRotation="90"/>
    </xf>
    <xf numFmtId="0" fontId="0" fillId="0" borderId="107" xfId="0" applyFill="1" applyBorder="1" applyAlignment="1">
      <alignment textRotation="90"/>
    </xf>
    <xf numFmtId="0" fontId="0" fillId="0" borderId="109" xfId="0" applyFill="1" applyBorder="1" applyAlignment="1">
      <alignment textRotation="90"/>
    </xf>
    <xf numFmtId="0" fontId="0" fillId="0" borderId="110" xfId="0" applyFill="1" applyBorder="1" applyAlignment="1">
      <alignment textRotation="90"/>
    </xf>
    <xf numFmtId="0" fontId="0" fillId="3" borderId="111" xfId="0" applyFill="1" applyBorder="1"/>
    <xf numFmtId="0" fontId="0" fillId="5" borderId="112" xfId="0" applyFill="1" applyBorder="1"/>
    <xf numFmtId="0" fontId="0" fillId="4" borderId="112" xfId="0" applyFill="1" applyBorder="1"/>
    <xf numFmtId="0" fontId="0" fillId="4" borderId="113" xfId="0" applyFill="1" applyBorder="1"/>
    <xf numFmtId="0" fontId="0" fillId="7" borderId="78" xfId="0" applyFill="1" applyBorder="1"/>
    <xf numFmtId="0" fontId="0" fillId="7" borderId="16" xfId="0" applyFill="1" applyBorder="1"/>
    <xf numFmtId="0" fontId="0" fillId="7" borderId="112" xfId="0" applyFill="1" applyBorder="1"/>
    <xf numFmtId="0" fontId="0" fillId="7" borderId="67" xfId="0" applyFill="1" applyBorder="1"/>
    <xf numFmtId="0" fontId="0" fillId="7" borderId="2" xfId="0" applyFill="1" applyBorder="1"/>
    <xf numFmtId="0" fontId="0" fillId="7" borderId="113" xfId="0" applyFill="1" applyBorder="1"/>
    <xf numFmtId="0" fontId="0" fillId="7" borderId="56" xfId="0" applyFill="1" applyBorder="1"/>
    <xf numFmtId="0" fontId="0" fillId="7" borderId="47" xfId="0" applyFill="1" applyBorder="1"/>
    <xf numFmtId="0" fontId="0" fillId="7" borderId="14" xfId="0" applyFill="1" applyBorder="1"/>
    <xf numFmtId="0" fontId="11" fillId="7" borderId="14" xfId="0" applyFont="1" applyFill="1" applyBorder="1"/>
    <xf numFmtId="0" fontId="0" fillId="7" borderId="42" xfId="0" applyFill="1" applyBorder="1"/>
    <xf numFmtId="0" fontId="0" fillId="7" borderId="20" xfId="0" applyFill="1" applyBorder="1"/>
    <xf numFmtId="0" fontId="17" fillId="7" borderId="93" xfId="0" applyFont="1" applyFill="1" applyBorder="1"/>
    <xf numFmtId="0" fontId="14" fillId="7" borderId="47" xfId="0" applyFont="1" applyFill="1" applyBorder="1"/>
    <xf numFmtId="0" fontId="14" fillId="7" borderId="26" xfId="0" applyFont="1" applyFill="1" applyBorder="1"/>
    <xf numFmtId="0" fontId="18" fillId="7" borderId="26" xfId="0" applyFont="1" applyFill="1" applyBorder="1"/>
    <xf numFmtId="0" fontId="18" fillId="7" borderId="12" xfId="0" applyFont="1" applyFill="1" applyBorder="1"/>
    <xf numFmtId="0" fontId="0" fillId="7" borderId="89" xfId="0" applyFill="1" applyBorder="1"/>
    <xf numFmtId="0" fontId="0" fillId="7" borderId="90" xfId="0" applyFill="1" applyBorder="1"/>
    <xf numFmtId="0" fontId="0" fillId="7" borderId="91" xfId="0" applyFill="1" applyBorder="1"/>
    <xf numFmtId="0" fontId="0" fillId="7" borderId="92" xfId="0" applyFill="1" applyBorder="1"/>
    <xf numFmtId="0" fontId="0" fillId="8" borderId="14" xfId="0" applyFill="1" applyBorder="1"/>
    <xf numFmtId="0" fontId="14" fillId="8" borderId="26" xfId="0" applyFont="1" applyFill="1" applyBorder="1"/>
    <xf numFmtId="1" fontId="14" fillId="8" borderId="26" xfId="0" applyNumberFormat="1" applyFont="1" applyFill="1" applyBorder="1"/>
    <xf numFmtId="0" fontId="0" fillId="0" borderId="114" xfId="0" applyFill="1" applyBorder="1" applyAlignment="1">
      <alignment textRotation="90"/>
    </xf>
    <xf numFmtId="0" fontId="0" fillId="0" borderId="115" xfId="0" applyFill="1" applyBorder="1" applyAlignment="1">
      <alignment textRotation="90"/>
    </xf>
    <xf numFmtId="0" fontId="0" fillId="3" borderId="116" xfId="0" applyFill="1" applyBorder="1"/>
    <xf numFmtId="0" fontId="0" fillId="3" borderId="117" xfId="0" applyFill="1" applyBorder="1"/>
    <xf numFmtId="0" fontId="0" fillId="5" borderId="118" xfId="0" applyFill="1" applyBorder="1"/>
    <xf numFmtId="0" fontId="0" fillId="5" borderId="119" xfId="0" applyFill="1" applyBorder="1"/>
    <xf numFmtId="0" fontId="0" fillId="7" borderId="118" xfId="0" applyFill="1" applyBorder="1"/>
    <xf numFmtId="0" fontId="0" fillId="7" borderId="119" xfId="0" applyFill="1" applyBorder="1"/>
    <xf numFmtId="0" fontId="0" fillId="7" borderId="120" xfId="0" applyFill="1" applyBorder="1"/>
    <xf numFmtId="0" fontId="0" fillId="7" borderId="121" xfId="0" applyFill="1" applyBorder="1"/>
    <xf numFmtId="0" fontId="21" fillId="7" borderId="76" xfId="0" applyFont="1" applyFill="1" applyBorder="1"/>
    <xf numFmtId="0" fontId="21" fillId="7" borderId="14" xfId="0" applyFont="1" applyFill="1" applyBorder="1"/>
    <xf numFmtId="0" fontId="21" fillId="7" borderId="77" xfId="0" applyFont="1" applyFill="1" applyBorder="1"/>
    <xf numFmtId="0" fontId="0" fillId="8" borderId="32" xfId="0" applyFill="1" applyBorder="1"/>
    <xf numFmtId="0" fontId="0" fillId="4" borderId="78" xfId="0" applyFill="1" applyBorder="1"/>
    <xf numFmtId="0" fontId="0" fillId="4" borderId="122" xfId="0" applyFill="1" applyBorder="1"/>
    <xf numFmtId="0" fontId="0" fillId="4" borderId="123" xfId="0" applyFill="1" applyBorder="1"/>
    <xf numFmtId="0" fontId="0" fillId="4" borderId="11" xfId="0" applyFill="1" applyBorder="1"/>
    <xf numFmtId="0" fontId="0" fillId="4" borderId="67" xfId="0" applyFill="1" applyBorder="1"/>
    <xf numFmtId="0" fontId="0" fillId="4" borderId="124" xfId="0" applyFill="1" applyBorder="1"/>
    <xf numFmtId="0" fontId="0" fillId="4" borderId="125" xfId="0" applyFill="1" applyBorder="1"/>
    <xf numFmtId="0" fontId="0" fillId="4" borderId="37" xfId="0" applyFill="1" applyBorder="1"/>
    <xf numFmtId="0" fontId="1" fillId="3" borderId="56" xfId="0" applyFont="1" applyFill="1" applyBorder="1" applyAlignment="1">
      <alignment horizontal="center"/>
    </xf>
    <xf numFmtId="1" fontId="1" fillId="2" borderId="14" xfId="0" applyNumberFormat="1" applyFont="1" applyFill="1" applyBorder="1"/>
    <xf numFmtId="0" fontId="0" fillId="3" borderId="53" xfId="0" applyFill="1" applyBorder="1" applyAlignment="1">
      <alignment horizontal="center"/>
    </xf>
    <xf numFmtId="0" fontId="1" fillId="3" borderId="126" xfId="0" applyFont="1" applyFill="1" applyBorder="1" applyAlignment="1">
      <alignment horizontal="center"/>
    </xf>
    <xf numFmtId="1" fontId="1" fillId="2" borderId="16" xfId="0" applyNumberFormat="1" applyFont="1" applyFill="1" applyBorder="1"/>
    <xf numFmtId="49" fontId="6" fillId="2" borderId="35" xfId="0" applyNumberFormat="1" applyFont="1" applyFill="1" applyBorder="1" applyAlignment="1" applyProtection="1">
      <alignment horizontal="left" vertical="center"/>
      <protection hidden="1"/>
    </xf>
    <xf numFmtId="0" fontId="22" fillId="3" borderId="76" xfId="0" applyFont="1" applyFill="1" applyBorder="1"/>
    <xf numFmtId="0" fontId="22" fillId="3" borderId="14" xfId="0" applyFont="1" applyFill="1" applyBorder="1"/>
    <xf numFmtId="0" fontId="22" fillId="3" borderId="59" xfId="0" applyFont="1" applyFill="1" applyBorder="1"/>
    <xf numFmtId="0" fontId="22" fillId="3" borderId="29" xfId="0" applyFont="1" applyFill="1" applyBorder="1"/>
    <xf numFmtId="0" fontId="22" fillId="3" borderId="78" xfId="0" applyFont="1" applyFill="1" applyBorder="1"/>
    <xf numFmtId="0" fontId="22" fillId="3" borderId="16" xfId="0" applyFont="1" applyFill="1" applyBorder="1"/>
    <xf numFmtId="0" fontId="22" fillId="3" borderId="60" xfId="0" applyFont="1" applyFill="1" applyBorder="1"/>
    <xf numFmtId="0" fontId="22" fillId="3" borderId="1" xfId="0" applyFont="1" applyFill="1" applyBorder="1"/>
    <xf numFmtId="0" fontId="22" fillId="3" borderId="79" xfId="0" applyFont="1" applyFill="1" applyBorder="1"/>
    <xf numFmtId="0" fontId="22" fillId="3" borderId="80" xfId="0" applyFont="1" applyFill="1" applyBorder="1"/>
    <xf numFmtId="0" fontId="22" fillId="3" borderId="26" xfId="0" applyFont="1" applyFill="1" applyBorder="1"/>
    <xf numFmtId="0" fontId="22" fillId="3" borderId="61" xfId="0" applyFont="1" applyFill="1" applyBorder="1"/>
    <xf numFmtId="0" fontId="22" fillId="3" borderId="44" xfId="0" applyFont="1" applyFill="1" applyBorder="1"/>
    <xf numFmtId="0" fontId="22" fillId="3" borderId="81" xfId="0" applyFont="1" applyFill="1" applyBorder="1"/>
    <xf numFmtId="0" fontId="22" fillId="3" borderId="67" xfId="0" applyFont="1" applyFill="1" applyBorder="1"/>
    <xf numFmtId="0" fontId="22" fillId="3" borderId="2" xfId="0" applyFont="1" applyFill="1" applyBorder="1"/>
    <xf numFmtId="0" fontId="22" fillId="3" borderId="63" xfId="0" applyFont="1" applyFill="1" applyBorder="1"/>
    <xf numFmtId="0" fontId="22" fillId="3" borderId="82" xfId="0" applyFont="1" applyFill="1" applyBorder="1"/>
    <xf numFmtId="0" fontId="22" fillId="3" borderId="17" xfId="0" applyFont="1" applyFill="1" applyBorder="1"/>
    <xf numFmtId="0" fontId="22" fillId="3" borderId="62" xfId="0" applyFont="1" applyFill="1" applyBorder="1"/>
    <xf numFmtId="0" fontId="22" fillId="3" borderId="34" xfId="0" applyFont="1" applyFill="1" applyBorder="1"/>
    <xf numFmtId="0" fontId="22" fillId="3" borderId="83" xfId="0" applyFont="1" applyFill="1" applyBorder="1"/>
    <xf numFmtId="0" fontId="22" fillId="3" borderId="33" xfId="0" applyFont="1" applyFill="1" applyBorder="1"/>
    <xf numFmtId="0" fontId="22" fillId="3" borderId="24" xfId="0" applyFont="1" applyFill="1" applyBorder="1"/>
    <xf numFmtId="0" fontId="22" fillId="3" borderId="36" xfId="0" applyFont="1" applyFill="1" applyBorder="1"/>
    <xf numFmtId="0" fontId="22" fillId="3" borderId="68" xfId="0" applyFont="1" applyFill="1" applyBorder="1"/>
    <xf numFmtId="0" fontId="22" fillId="3" borderId="3" xfId="0" applyFont="1" applyFill="1" applyBorder="1"/>
    <xf numFmtId="0" fontId="22" fillId="3" borderId="77" xfId="0" applyFont="1" applyFill="1" applyBorder="1"/>
    <xf numFmtId="0" fontId="22" fillId="3" borderId="28" xfId="0" applyFont="1" applyFill="1" applyBorder="1"/>
    <xf numFmtId="0" fontId="22" fillId="3" borderId="84" xfId="0" applyFont="1" applyFill="1" applyBorder="1"/>
    <xf numFmtId="0" fontId="22" fillId="3" borderId="42" xfId="0" applyFont="1" applyFill="1" applyBorder="1"/>
    <xf numFmtId="0" fontId="22" fillId="3" borderId="64" xfId="0" applyFont="1" applyFill="1" applyBorder="1"/>
    <xf numFmtId="0" fontId="22" fillId="3" borderId="47" xfId="0" applyFont="1" applyFill="1" applyBorder="1"/>
    <xf numFmtId="0" fontId="22" fillId="3" borderId="85" xfId="0" applyFont="1" applyFill="1" applyBorder="1"/>
    <xf numFmtId="0" fontId="22" fillId="3" borderId="49" xfId="0" applyFont="1" applyFill="1" applyBorder="1"/>
    <xf numFmtId="0" fontId="22" fillId="3" borderId="46" xfId="0" applyFont="1" applyFill="1" applyBorder="1"/>
    <xf numFmtId="0" fontId="22" fillId="3" borderId="104" xfId="0" applyFont="1" applyFill="1" applyBorder="1"/>
    <xf numFmtId="0" fontId="22" fillId="5" borderId="78" xfId="0" applyFont="1" applyFill="1" applyBorder="1"/>
    <xf numFmtId="0" fontId="22" fillId="5" borderId="16" xfId="0" applyFont="1" applyFill="1" applyBorder="1"/>
    <xf numFmtId="0" fontId="22" fillId="5" borderId="60" xfId="0" applyFont="1" applyFill="1" applyBorder="1"/>
    <xf numFmtId="0" fontId="22" fillId="5" borderId="1" xfId="0" applyFont="1" applyFill="1" applyBorder="1"/>
    <xf numFmtId="0" fontId="22" fillId="5" borderId="79" xfId="0" applyFont="1" applyFill="1" applyBorder="1"/>
    <xf numFmtId="0" fontId="22" fillId="5" borderId="24" xfId="0" applyFont="1" applyFill="1" applyBorder="1"/>
    <xf numFmtId="0" fontId="22" fillId="5" borderId="67" xfId="0" applyFont="1" applyFill="1" applyBorder="1"/>
    <xf numFmtId="0" fontId="22" fillId="5" borderId="2" xfId="0" applyFont="1" applyFill="1" applyBorder="1"/>
    <xf numFmtId="0" fontId="22" fillId="5" borderId="63" xfId="0" applyFont="1" applyFill="1" applyBorder="1"/>
    <xf numFmtId="0" fontId="22" fillId="5" borderId="36" xfId="0" applyFont="1" applyFill="1" applyBorder="1"/>
    <xf numFmtId="0" fontId="22" fillId="5" borderId="68" xfId="0" applyFont="1" applyFill="1" applyBorder="1"/>
    <xf numFmtId="0" fontId="22" fillId="5" borderId="3" xfId="0" applyFont="1" applyFill="1" applyBorder="1"/>
    <xf numFmtId="0" fontId="23" fillId="5" borderId="2" xfId="0" applyFont="1" applyFill="1" applyBorder="1"/>
    <xf numFmtId="0" fontId="22" fillId="3" borderId="9" xfId="0" applyFont="1" applyFill="1" applyBorder="1"/>
    <xf numFmtId="0" fontId="22" fillId="5" borderId="15" xfId="0" applyFont="1" applyFill="1" applyBorder="1"/>
    <xf numFmtId="0" fontId="22" fillId="5" borderId="35" xfId="0" applyFont="1" applyFill="1" applyBorder="1"/>
    <xf numFmtId="0" fontId="22" fillId="5" borderId="84" xfId="0" applyFont="1" applyFill="1" applyBorder="1"/>
    <xf numFmtId="0" fontId="22" fillId="5" borderId="42" xfId="0" applyFont="1" applyFill="1" applyBorder="1"/>
    <xf numFmtId="0" fontId="22" fillId="5" borderId="64" xfId="0" applyFont="1" applyFill="1" applyBorder="1"/>
    <xf numFmtId="0" fontId="22" fillId="5" borderId="47" xfId="0" applyFont="1" applyFill="1" applyBorder="1"/>
    <xf numFmtId="0" fontId="22" fillId="5" borderId="85" xfId="0" applyFont="1" applyFill="1" applyBorder="1"/>
    <xf numFmtId="0" fontId="22" fillId="5" borderId="49" xfId="0" applyFont="1" applyFill="1" applyBorder="1"/>
    <xf numFmtId="0" fontId="22" fillId="5" borderId="80" xfId="0" applyFont="1" applyFill="1" applyBorder="1"/>
    <xf numFmtId="0" fontId="22" fillId="5" borderId="26" xfId="0" applyFont="1" applyFill="1" applyBorder="1"/>
    <xf numFmtId="0" fontId="22" fillId="5" borderId="61" xfId="0" applyFont="1" applyFill="1" applyBorder="1"/>
    <xf numFmtId="0" fontId="22" fillId="5" borderId="44" xfId="0" applyFont="1" applyFill="1" applyBorder="1"/>
    <xf numFmtId="0" fontId="22" fillId="5" borderId="81" xfId="0" applyFont="1" applyFill="1" applyBorder="1"/>
    <xf numFmtId="0" fontId="22" fillId="5" borderId="27" xfId="0" applyFont="1" applyFill="1" applyBorder="1"/>
    <xf numFmtId="0" fontId="22" fillId="5" borderId="70" xfId="0" applyFont="1" applyFill="1" applyBorder="1"/>
    <xf numFmtId="0" fontId="22" fillId="5" borderId="32" xfId="0" applyFont="1" applyFill="1" applyBorder="1"/>
    <xf numFmtId="0" fontId="22" fillId="5" borderId="58" xfId="0" applyFont="1" applyFill="1" applyBorder="1"/>
    <xf numFmtId="0" fontId="22" fillId="5" borderId="31" xfId="0" applyFont="1" applyFill="1" applyBorder="1"/>
    <xf numFmtId="0" fontId="22" fillId="5" borderId="71" xfId="0" applyFont="1" applyFill="1" applyBorder="1"/>
    <xf numFmtId="0" fontId="22" fillId="5" borderId="72" xfId="0" applyFont="1" applyFill="1" applyBorder="1"/>
    <xf numFmtId="0" fontId="22" fillId="5" borderId="43" xfId="0" applyFont="1" applyFill="1" applyBorder="1"/>
    <xf numFmtId="0" fontId="0" fillId="0" borderId="96" xfId="0" applyBorder="1" applyAlignment="1">
      <alignment horizontal="center" wrapText="1"/>
    </xf>
    <xf numFmtId="0" fontId="0" fillId="0" borderId="97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0" fillId="0" borderId="35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5" xfId="0" applyFill="1" applyBorder="1" applyAlignment="1">
      <alignment horizontal="left" wrapText="1"/>
    </xf>
    <xf numFmtId="0" fontId="0" fillId="0" borderId="16" xfId="0" applyFill="1" applyBorder="1" applyAlignment="1">
      <alignment horizontal="left" wrapText="1"/>
    </xf>
    <xf numFmtId="0" fontId="0" fillId="0" borderId="24" xfId="0" applyFill="1" applyBorder="1" applyAlignment="1">
      <alignment horizontal="left" wrapText="1"/>
    </xf>
    <xf numFmtId="0" fontId="0" fillId="0" borderId="4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47" xfId="0" applyBorder="1" applyAlignment="1">
      <alignment horizontal="left" wrapText="1"/>
    </xf>
    <xf numFmtId="0" fontId="0" fillId="0" borderId="15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16" fontId="0" fillId="0" borderId="48" xfId="0" applyNumberFormat="1" applyBorder="1" applyAlignment="1">
      <alignment horizontal="left" wrapText="1"/>
    </xf>
    <xf numFmtId="16" fontId="0" fillId="0" borderId="0" xfId="0" applyNumberFormat="1" applyBorder="1" applyAlignment="1">
      <alignment horizontal="left" wrapText="1"/>
    </xf>
    <xf numFmtId="16" fontId="0" fillId="0" borderId="47" xfId="0" applyNumberFormat="1" applyBorder="1" applyAlignment="1">
      <alignment horizontal="left" wrapText="1"/>
    </xf>
    <xf numFmtId="0" fontId="0" fillId="0" borderId="15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1" fontId="2" fillId="0" borderId="16" xfId="0" applyNumberFormat="1" applyFont="1" applyBorder="1" applyAlignment="1" applyProtection="1">
      <alignment horizontal="center" shrinkToFit="1"/>
      <protection hidden="1"/>
    </xf>
    <xf numFmtId="1" fontId="2" fillId="0" borderId="24" xfId="0" applyNumberFormat="1" applyFont="1" applyBorder="1" applyAlignment="1" applyProtection="1">
      <alignment horizontal="center" shrinkToFit="1"/>
      <protection hidden="1"/>
    </xf>
    <xf numFmtId="49" fontId="10" fillId="7" borderId="102" xfId="0" applyNumberFormat="1" applyFont="1" applyFill="1" applyBorder="1" applyAlignment="1" applyProtection="1">
      <alignment horizontal="center" vertical="center"/>
      <protection hidden="1"/>
    </xf>
    <xf numFmtId="49" fontId="10" fillId="7" borderId="103" xfId="0" applyNumberFormat="1" applyFont="1" applyFill="1" applyBorder="1" applyAlignment="1" applyProtection="1">
      <alignment horizontal="center" vertical="center"/>
      <protection hidden="1"/>
    </xf>
    <xf numFmtId="49" fontId="10" fillId="7" borderId="99" xfId="0" applyNumberFormat="1" applyFont="1" applyFill="1" applyBorder="1" applyAlignment="1" applyProtection="1">
      <alignment horizontal="center" vertical="center"/>
      <protection hidden="1"/>
    </xf>
    <xf numFmtId="49" fontId="10" fillId="7" borderId="100" xfId="0" applyNumberFormat="1" applyFont="1" applyFill="1" applyBorder="1" applyAlignment="1" applyProtection="1">
      <alignment horizontal="center" vertical="center"/>
      <protection hidden="1"/>
    </xf>
    <xf numFmtId="0" fontId="0" fillId="0" borderId="105" xfId="0" applyFill="1" applyBorder="1" applyAlignment="1">
      <alignment horizontal="left" wrapText="1"/>
    </xf>
    <xf numFmtId="0" fontId="0" fillId="0" borderId="106" xfId="0" applyFill="1" applyBorder="1" applyAlignment="1">
      <alignment horizontal="left" wrapText="1"/>
    </xf>
    <xf numFmtId="0" fontId="0" fillId="0" borderId="107" xfId="0" applyFill="1" applyBorder="1" applyAlignment="1">
      <alignment horizontal="left" wrapText="1"/>
    </xf>
    <xf numFmtId="0" fontId="1" fillId="0" borderId="98" xfId="0" applyFont="1" applyBorder="1" applyAlignment="1">
      <alignment horizontal="left" wrapText="1"/>
    </xf>
    <xf numFmtId="0" fontId="1" fillId="0" borderId="95" xfId="0" applyFont="1" applyBorder="1" applyAlignment="1">
      <alignment horizontal="left" wrapText="1"/>
    </xf>
    <xf numFmtId="0" fontId="1" fillId="0" borderId="44" xfId="0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textRotation="90"/>
    </xf>
    <xf numFmtId="0" fontId="8" fillId="0" borderId="97" xfId="0" applyFont="1" applyFill="1" applyBorder="1" applyAlignment="1">
      <alignment horizontal="center" vertical="center" textRotation="90"/>
    </xf>
    <xf numFmtId="0" fontId="0" fillId="0" borderId="9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8" fillId="0" borderId="48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47" xfId="0" applyFont="1" applyBorder="1" applyAlignment="1">
      <alignment horizontal="left" wrapText="1"/>
    </xf>
    <xf numFmtId="1" fontId="3" fillId="0" borderId="26" xfId="0" applyNumberFormat="1" applyFont="1" applyBorder="1" applyAlignment="1" applyProtection="1">
      <alignment horizontal="center" textRotation="90"/>
      <protection hidden="1"/>
    </xf>
    <xf numFmtId="1" fontId="3" fillId="0" borderId="39" xfId="0" applyNumberFormat="1" applyFont="1" applyBorder="1" applyAlignment="1" applyProtection="1">
      <alignment horizontal="center" textRotation="90"/>
      <protection hidden="1"/>
    </xf>
    <xf numFmtId="1" fontId="2" fillId="0" borderId="79" xfId="0" applyNumberFormat="1" applyFont="1" applyBorder="1" applyAlignment="1" applyProtection="1">
      <alignment horizontal="center" shrinkToFit="1"/>
      <protection hidden="1"/>
    </xf>
    <xf numFmtId="1" fontId="3" fillId="0" borderId="80" xfId="0" applyNumberFormat="1" applyFont="1" applyBorder="1" applyAlignment="1" applyProtection="1">
      <alignment horizontal="center" textRotation="90"/>
      <protection hidden="1"/>
    </xf>
    <xf numFmtId="1" fontId="3" fillId="0" borderId="86" xfId="0" applyNumberFormat="1" applyFont="1" applyBorder="1" applyAlignment="1" applyProtection="1">
      <alignment horizontal="center" textRotation="90"/>
      <protection hidden="1"/>
    </xf>
    <xf numFmtId="0" fontId="2" fillId="0" borderId="11" xfId="0" applyNumberFormat="1" applyFont="1" applyBorder="1" applyAlignment="1" applyProtection="1">
      <alignment horizontal="center" vertical="center" wrapText="1"/>
      <protection hidden="1"/>
    </xf>
    <xf numFmtId="0" fontId="2" fillId="0" borderId="94" xfId="0" applyNumberFormat="1" applyFont="1" applyBorder="1" applyAlignment="1" applyProtection="1">
      <alignment horizontal="center" vertical="center" wrapText="1"/>
      <protection hidden="1"/>
    </xf>
    <xf numFmtId="0" fontId="2" fillId="0" borderId="101" xfId="0" applyNumberFormat="1" applyFont="1" applyBorder="1" applyAlignment="1" applyProtection="1">
      <alignment horizontal="center" vertical="center" wrapText="1"/>
      <protection hidden="1"/>
    </xf>
    <xf numFmtId="0" fontId="2" fillId="0" borderId="11" xfId="0" applyNumberFormat="1" applyFont="1" applyBorder="1" applyAlignment="1" applyProtection="1">
      <alignment horizontal="center" vertical="center" shrinkToFit="1"/>
      <protection hidden="1"/>
    </xf>
    <xf numFmtId="0" fontId="2" fillId="0" borderId="94" xfId="0" applyNumberFormat="1" applyFont="1" applyBorder="1" applyAlignment="1" applyProtection="1">
      <alignment horizontal="center" vertical="center" shrinkToFit="1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 shrinkToFit="1"/>
      <protection hidden="1"/>
    </xf>
    <xf numFmtId="1" fontId="2" fillId="0" borderId="79" xfId="0" applyNumberFormat="1" applyFont="1" applyBorder="1" applyAlignment="1" applyProtection="1">
      <alignment horizontal="center" vertical="center" shrinkToFit="1"/>
      <protection hidden="1"/>
    </xf>
    <xf numFmtId="1" fontId="2" fillId="0" borderId="78" xfId="0" applyNumberFormat="1" applyFont="1" applyBorder="1" applyAlignment="1" applyProtection="1">
      <alignment horizontal="center" vertical="center" shrinkToFit="1"/>
      <protection hidden="1"/>
    </xf>
    <xf numFmtId="1" fontId="2" fillId="0" borderId="24" xfId="0" applyNumberFormat="1" applyFont="1" applyBorder="1" applyAlignment="1" applyProtection="1">
      <alignment horizontal="center" vertical="center" shrinkToFit="1"/>
      <protection hidden="1"/>
    </xf>
    <xf numFmtId="1" fontId="2" fillId="0" borderId="78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/>
      <protection hidden="1"/>
    </xf>
    <xf numFmtId="1" fontId="2" fillId="0" borderId="79" xfId="0" applyNumberFormat="1" applyFont="1" applyBorder="1" applyAlignment="1" applyProtection="1">
      <alignment horizontal="center"/>
      <protection hidden="1"/>
    </xf>
    <xf numFmtId="1" fontId="2" fillId="0" borderId="79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50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34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12" xfId="0" applyNumberFormat="1" applyFont="1" applyBorder="1" applyAlignment="1" applyProtection="1">
      <alignment horizontal="center" vertical="center" wrapText="1"/>
      <protection hidden="1"/>
    </xf>
    <xf numFmtId="1" fontId="2" fillId="0" borderId="44" xfId="0" applyNumberFormat="1" applyFont="1" applyBorder="1" applyAlignment="1" applyProtection="1">
      <alignment horizontal="center" vertical="center" wrapText="1"/>
      <protection hidden="1"/>
    </xf>
    <xf numFmtId="1" fontId="2" fillId="0" borderId="46" xfId="0" applyNumberFormat="1" applyFont="1" applyBorder="1" applyAlignment="1" applyProtection="1">
      <alignment horizontal="center" vertical="center" wrapText="1"/>
      <protection hidden="1"/>
    </xf>
    <xf numFmtId="1" fontId="2" fillId="0" borderId="47" xfId="0" applyNumberFormat="1" applyFont="1" applyBorder="1" applyAlignment="1" applyProtection="1">
      <alignment horizontal="center" vertical="center" wrapText="1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49" fontId="2" fillId="0" borderId="8" xfId="0" applyNumberFormat="1" applyFont="1" applyBorder="1" applyAlignment="1" applyProtection="1">
      <alignment horizontal="left" wrapText="1"/>
      <protection hidden="1"/>
    </xf>
    <xf numFmtId="49" fontId="2" fillId="0" borderId="55" xfId="0" applyNumberFormat="1" applyFont="1" applyBorder="1" applyAlignment="1" applyProtection="1">
      <alignment horizontal="left" wrapText="1"/>
      <protection hidden="1"/>
    </xf>
    <xf numFmtId="49" fontId="2" fillId="0" borderId="38" xfId="0" applyNumberFormat="1" applyFont="1" applyBorder="1" applyAlignment="1" applyProtection="1">
      <alignment horizontal="left" wrapText="1"/>
      <protection hidden="1"/>
    </xf>
    <xf numFmtId="49" fontId="2" fillId="0" borderId="21" xfId="0" applyNumberFormat="1" applyFont="1" applyBorder="1" applyAlignment="1" applyProtection="1">
      <alignment horizontal="left" wrapText="1"/>
      <protection hidden="1"/>
    </xf>
    <xf numFmtId="49" fontId="2" fillId="0" borderId="42" xfId="0" applyNumberFormat="1" applyFont="1" applyBorder="1" applyAlignment="1" applyProtection="1">
      <alignment horizontal="left" wrapText="1"/>
      <protection hidden="1"/>
    </xf>
    <xf numFmtId="49" fontId="2" fillId="0" borderId="39" xfId="0" applyNumberFormat="1" applyFont="1" applyBorder="1" applyAlignment="1" applyProtection="1">
      <alignment horizontal="left" wrapText="1"/>
      <protection hidden="1"/>
    </xf>
    <xf numFmtId="49" fontId="2" fillId="0" borderId="18" xfId="0" applyNumberFormat="1" applyFont="1" applyBorder="1" applyAlignment="1" applyProtection="1">
      <alignment horizontal="center" vertical="center" wrapText="1"/>
      <protection hidden="1"/>
    </xf>
    <xf numFmtId="49" fontId="2" fillId="0" borderId="20" xfId="0" applyNumberFormat="1" applyFont="1" applyBorder="1" applyAlignment="1" applyProtection="1">
      <alignment horizontal="center" vertical="center" wrapText="1"/>
      <protection hidden="1"/>
    </xf>
    <xf numFmtId="1" fontId="2" fillId="0" borderId="18" xfId="0" applyNumberFormat="1" applyFont="1" applyBorder="1" applyAlignment="1" applyProtection="1">
      <alignment horizontal="center" vertical="center" wrapText="1"/>
      <protection hidden="1"/>
    </xf>
    <xf numFmtId="1" fontId="2" fillId="0" borderId="23" xfId="0" applyNumberFormat="1" applyFont="1" applyBorder="1" applyAlignment="1" applyProtection="1">
      <alignment horizontal="center" vertical="center" wrapText="1"/>
      <protection hidden="1"/>
    </xf>
    <xf numFmtId="1" fontId="2" fillId="0" borderId="17" xfId="0" applyNumberFormat="1" applyFont="1" applyBorder="1" applyAlignment="1" applyProtection="1">
      <alignment horizontal="center" vertical="center" textRotation="90" wrapText="1"/>
      <protection hidden="1"/>
    </xf>
    <xf numFmtId="1" fontId="2" fillId="0" borderId="16" xfId="0" applyNumberFormat="1" applyFont="1" applyBorder="1" applyAlignment="1" applyProtection="1">
      <alignment horizontal="center" vertical="center" textRotation="90" wrapText="1"/>
      <protection hidden="1"/>
    </xf>
    <xf numFmtId="1" fontId="2" fillId="0" borderId="2" xfId="0" applyNumberFormat="1" applyFont="1" applyBorder="1" applyAlignment="1" applyProtection="1">
      <alignment horizontal="center" vertical="center" textRotation="90" wrapText="1"/>
      <protection hidden="1"/>
    </xf>
    <xf numFmtId="49" fontId="2" fillId="0" borderId="16" xfId="0" applyNumberFormat="1" applyFont="1" applyBorder="1" applyAlignment="1" applyProtection="1">
      <alignment horizontal="center" textRotation="90"/>
      <protection hidden="1"/>
    </xf>
    <xf numFmtId="49" fontId="2" fillId="0" borderId="16" xfId="0" applyNumberFormat="1" applyFont="1" applyBorder="1" applyAlignment="1" applyProtection="1">
      <alignment horizontal="center"/>
      <protection hidden="1"/>
    </xf>
    <xf numFmtId="49" fontId="2" fillId="0" borderId="2" xfId="0" applyNumberFormat="1" applyFont="1" applyBorder="1" applyAlignment="1" applyProtection="1">
      <alignment horizontal="center"/>
      <protection hidden="1"/>
    </xf>
    <xf numFmtId="1" fontId="2" fillId="0" borderId="26" xfId="0" applyNumberFormat="1" applyFont="1" applyBorder="1" applyAlignment="1" applyProtection="1">
      <alignment horizontal="center" vertical="center" wrapText="1"/>
      <protection hidden="1"/>
    </xf>
    <xf numFmtId="1" fontId="2" fillId="0" borderId="42" xfId="0" applyNumberFormat="1" applyFont="1" applyBorder="1" applyAlignment="1" applyProtection="1">
      <alignment horizontal="center" vertical="center" wrapText="1"/>
      <protection hidden="1"/>
    </xf>
    <xf numFmtId="1" fontId="2" fillId="0" borderId="14" xfId="0" applyNumberFormat="1" applyFont="1" applyBorder="1" applyAlignment="1" applyProtection="1">
      <alignment horizontal="center" vertical="center" wrapText="1"/>
      <protection hidden="1"/>
    </xf>
    <xf numFmtId="1" fontId="2" fillId="0" borderId="20" xfId="0" applyNumberFormat="1" applyFont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44</xdr:col>
      <xdr:colOff>165100</xdr:colOff>
      <xdr:row>41</xdr:row>
      <xdr:rowOff>39495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68085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%20Files/MMIS%20Lab/SPO/SpScho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Рабочий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36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="75" workbookViewId="0"/>
  </sheetViews>
  <sheetFormatPr defaultRowHeight="12.75" x14ac:dyDescent="0.2"/>
  <cols>
    <col min="2" max="53" width="3.28515625" customWidth="1"/>
    <col min="54" max="54" width="5.85546875" customWidth="1"/>
    <col min="55" max="55" width="5.5703125" customWidth="1"/>
    <col min="56" max="56" width="6.42578125" customWidth="1"/>
    <col min="57" max="57" width="5.42578125" customWidth="1"/>
    <col min="58" max="58" width="6.140625" customWidth="1"/>
    <col min="59" max="59" width="5" customWidth="1"/>
    <col min="60" max="60" width="7" customWidth="1"/>
    <col min="61" max="61" width="6.28515625" customWidth="1"/>
    <col min="62" max="62" width="5.7109375" customWidth="1"/>
    <col min="63" max="63" width="6.85546875" customWidth="1"/>
    <col min="64" max="64" width="6" customWidth="1"/>
    <col min="65" max="65" width="6.28515625" customWidth="1"/>
    <col min="66" max="67" width="5.28515625" customWidth="1"/>
    <col min="68" max="68" width="1.85546875" customWidth="1"/>
  </cols>
  <sheetData/>
  <phoneticPr fontId="0" type="noConversion"/>
  <pageMargins left="0.53" right="0.36" top="1" bottom="1" header="0.5" footer="0.5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O115"/>
  <sheetViews>
    <sheetView view="pageBreakPreview" zoomScaleSheetLayoutView="100" workbookViewId="0">
      <pane xSplit="3" topLeftCell="H1" activePane="topRight" state="frozen"/>
      <selection pane="topRight" activeCell="A86" sqref="A86:G86"/>
    </sheetView>
  </sheetViews>
  <sheetFormatPr defaultRowHeight="12.75" x14ac:dyDescent="0.2"/>
  <cols>
    <col min="1" max="1" width="10.140625" style="6" customWidth="1"/>
    <col min="2" max="2" width="28.28515625" style="6" customWidth="1"/>
    <col min="3" max="3" width="20.7109375" customWidth="1"/>
    <col min="4" max="4" width="5.85546875" customWidth="1"/>
    <col min="5" max="6" width="7.42578125" customWidth="1"/>
    <col min="7" max="7" width="6.28515625" customWidth="1"/>
    <col min="8" max="8" width="8.140625" customWidth="1"/>
    <col min="9" max="11" width="6.28515625" customWidth="1"/>
    <col min="12" max="41" width="5.140625" customWidth="1"/>
  </cols>
  <sheetData>
    <row r="6" spans="1:41" ht="13.5" thickBot="1" x14ac:dyDescent="0.25"/>
    <row r="7" spans="1:41" x14ac:dyDescent="0.2">
      <c r="A7" s="499" t="s">
        <v>0</v>
      </c>
      <c r="B7" s="502" t="s">
        <v>1</v>
      </c>
      <c r="C7" s="505" t="s">
        <v>2</v>
      </c>
      <c r="D7" s="507" t="s">
        <v>3</v>
      </c>
      <c r="E7" s="508"/>
      <c r="F7" s="509" t="s">
        <v>4</v>
      </c>
      <c r="G7" s="491" t="s">
        <v>5</v>
      </c>
      <c r="H7" s="492"/>
      <c r="I7" s="492"/>
      <c r="J7" s="492"/>
      <c r="K7" s="493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125"/>
      <c r="AD7" s="125"/>
      <c r="AE7" s="7"/>
      <c r="AF7" s="7"/>
      <c r="AG7" s="7"/>
      <c r="AH7" s="7"/>
      <c r="AI7" s="7"/>
      <c r="AJ7" s="7"/>
      <c r="AK7" s="7"/>
      <c r="AL7" s="7"/>
      <c r="AM7" s="7"/>
      <c r="AN7" s="7"/>
      <c r="AO7" s="8"/>
    </row>
    <row r="8" spans="1:41" x14ac:dyDescent="0.2">
      <c r="A8" s="500"/>
      <c r="B8" s="503"/>
      <c r="C8" s="506"/>
      <c r="D8" s="496"/>
      <c r="E8" s="497"/>
      <c r="F8" s="510"/>
      <c r="G8" s="494" t="s">
        <v>6</v>
      </c>
      <c r="H8" s="495"/>
      <c r="I8" s="481"/>
      <c r="J8" s="481"/>
      <c r="K8" s="498"/>
      <c r="L8" s="487" t="s">
        <v>7</v>
      </c>
      <c r="M8" s="488"/>
      <c r="N8" s="488"/>
      <c r="O8" s="488"/>
      <c r="P8" s="488"/>
      <c r="Q8" s="489"/>
      <c r="R8" s="487" t="s">
        <v>8</v>
      </c>
      <c r="S8" s="488"/>
      <c r="T8" s="488"/>
      <c r="U8" s="488"/>
      <c r="V8" s="488"/>
      <c r="W8" s="489"/>
      <c r="X8" s="487" t="s">
        <v>9</v>
      </c>
      <c r="Y8" s="481"/>
      <c r="Z8" s="481"/>
      <c r="AA8" s="481"/>
      <c r="AB8" s="481"/>
      <c r="AC8" s="490"/>
      <c r="AD8" s="487" t="s">
        <v>94</v>
      </c>
      <c r="AE8" s="488"/>
      <c r="AF8" s="488"/>
      <c r="AG8" s="488"/>
      <c r="AH8" s="488"/>
      <c r="AI8" s="489"/>
      <c r="AJ8" s="480" t="s">
        <v>95</v>
      </c>
      <c r="AK8" s="481"/>
      <c r="AL8" s="481"/>
      <c r="AM8" s="481"/>
      <c r="AN8" s="481"/>
      <c r="AO8" s="482"/>
    </row>
    <row r="9" spans="1:41" ht="12.75" customHeight="1" x14ac:dyDescent="0.2">
      <c r="A9" s="500"/>
      <c r="B9" s="503"/>
      <c r="C9" s="512" t="s">
        <v>10</v>
      </c>
      <c r="D9" s="496"/>
      <c r="E9" s="497"/>
      <c r="F9" s="510"/>
      <c r="G9" s="496"/>
      <c r="H9" s="497"/>
      <c r="I9" s="515" t="s">
        <v>11</v>
      </c>
      <c r="J9" s="515" t="s">
        <v>12</v>
      </c>
      <c r="K9" s="494" t="s">
        <v>13</v>
      </c>
      <c r="L9" s="485" t="s">
        <v>14</v>
      </c>
      <c r="M9" s="483"/>
      <c r="N9" s="483"/>
      <c r="O9" s="483" t="s">
        <v>15</v>
      </c>
      <c r="P9" s="483"/>
      <c r="Q9" s="484"/>
      <c r="R9" s="485" t="s">
        <v>16</v>
      </c>
      <c r="S9" s="483"/>
      <c r="T9" s="483"/>
      <c r="U9" s="483" t="s">
        <v>17</v>
      </c>
      <c r="V9" s="483"/>
      <c r="W9" s="484"/>
      <c r="X9" s="485" t="s">
        <v>18</v>
      </c>
      <c r="Y9" s="483"/>
      <c r="Z9" s="483"/>
      <c r="AA9" s="483" t="s">
        <v>19</v>
      </c>
      <c r="AB9" s="483"/>
      <c r="AC9" s="484"/>
      <c r="AD9" s="485" t="s">
        <v>124</v>
      </c>
      <c r="AE9" s="483"/>
      <c r="AF9" s="483"/>
      <c r="AG9" s="483" t="s">
        <v>125</v>
      </c>
      <c r="AH9" s="483"/>
      <c r="AI9" s="484"/>
      <c r="AJ9" s="485" t="s">
        <v>126</v>
      </c>
      <c r="AK9" s="483"/>
      <c r="AL9" s="483"/>
      <c r="AM9" s="483" t="s">
        <v>127</v>
      </c>
      <c r="AN9" s="483"/>
      <c r="AO9" s="486"/>
    </row>
    <row r="10" spans="1:41" ht="23.25" customHeight="1" x14ac:dyDescent="0.2">
      <c r="A10" s="500"/>
      <c r="B10" s="503"/>
      <c r="C10" s="513"/>
      <c r="D10" s="496"/>
      <c r="E10" s="497"/>
      <c r="F10" s="510"/>
      <c r="G10" s="496"/>
      <c r="H10" s="497"/>
      <c r="I10" s="516"/>
      <c r="J10" s="516"/>
      <c r="K10" s="496"/>
      <c r="L10" s="477">
        <v>17</v>
      </c>
      <c r="M10" s="476"/>
      <c r="N10" s="1" t="s">
        <v>20</v>
      </c>
      <c r="O10" s="475">
        <v>22</v>
      </c>
      <c r="P10" s="476"/>
      <c r="Q10" s="218" t="s">
        <v>20</v>
      </c>
      <c r="R10" s="477">
        <v>16</v>
      </c>
      <c r="S10" s="476"/>
      <c r="T10" s="1" t="s">
        <v>20</v>
      </c>
      <c r="U10" s="475">
        <v>17</v>
      </c>
      <c r="V10" s="476"/>
      <c r="W10" s="218" t="s">
        <v>20</v>
      </c>
      <c r="X10" s="477">
        <v>17</v>
      </c>
      <c r="Y10" s="476"/>
      <c r="Z10" s="1" t="s">
        <v>20</v>
      </c>
      <c r="AA10" s="478">
        <v>13</v>
      </c>
      <c r="AB10" s="479"/>
      <c r="AC10" s="218" t="s">
        <v>20</v>
      </c>
      <c r="AD10" s="477">
        <v>9</v>
      </c>
      <c r="AE10" s="476"/>
      <c r="AF10" s="1" t="s">
        <v>20</v>
      </c>
      <c r="AG10" s="475">
        <v>17</v>
      </c>
      <c r="AH10" s="476"/>
      <c r="AI10" s="218" t="s">
        <v>20</v>
      </c>
      <c r="AJ10" s="477">
        <v>14</v>
      </c>
      <c r="AK10" s="476"/>
      <c r="AL10" s="1" t="s">
        <v>20</v>
      </c>
      <c r="AM10" s="478">
        <v>12</v>
      </c>
      <c r="AN10" s="479"/>
      <c r="AO10" s="9" t="s">
        <v>20</v>
      </c>
    </row>
    <row r="11" spans="1:41" ht="21.75" customHeight="1" x14ac:dyDescent="0.2">
      <c r="A11" s="500"/>
      <c r="B11" s="503"/>
      <c r="C11" s="513"/>
      <c r="D11" s="496"/>
      <c r="E11" s="497"/>
      <c r="F11" s="510"/>
      <c r="G11" s="496"/>
      <c r="H11" s="497"/>
      <c r="I11" s="517"/>
      <c r="J11" s="517"/>
      <c r="K11" s="518"/>
      <c r="L11" s="473" t="s">
        <v>6</v>
      </c>
      <c r="M11" s="450" t="s">
        <v>21</v>
      </c>
      <c r="N11" s="450"/>
      <c r="O11" s="470" t="s">
        <v>6</v>
      </c>
      <c r="P11" s="450" t="s">
        <v>21</v>
      </c>
      <c r="Q11" s="472"/>
      <c r="R11" s="473" t="s">
        <v>6</v>
      </c>
      <c r="S11" s="450" t="s">
        <v>21</v>
      </c>
      <c r="T11" s="450"/>
      <c r="U11" s="470" t="s">
        <v>6</v>
      </c>
      <c r="V11" s="450" t="s">
        <v>21</v>
      </c>
      <c r="W11" s="472"/>
      <c r="X11" s="473" t="s">
        <v>6</v>
      </c>
      <c r="Y11" s="450" t="s">
        <v>21</v>
      </c>
      <c r="Z11" s="450"/>
      <c r="AA11" s="470" t="s">
        <v>6</v>
      </c>
      <c r="AB11" s="450" t="s">
        <v>21</v>
      </c>
      <c r="AC11" s="472"/>
      <c r="AD11" s="473" t="s">
        <v>6</v>
      </c>
      <c r="AE11" s="450" t="s">
        <v>21</v>
      </c>
      <c r="AF11" s="450"/>
      <c r="AG11" s="470" t="s">
        <v>6</v>
      </c>
      <c r="AH11" s="450" t="s">
        <v>21</v>
      </c>
      <c r="AI11" s="472"/>
      <c r="AJ11" s="473" t="s">
        <v>6</v>
      </c>
      <c r="AK11" s="450" t="s">
        <v>21</v>
      </c>
      <c r="AL11" s="450"/>
      <c r="AM11" s="470" t="s">
        <v>6</v>
      </c>
      <c r="AN11" s="450" t="s">
        <v>21</v>
      </c>
      <c r="AO11" s="451"/>
    </row>
    <row r="12" spans="1:41" ht="75.75" thickBot="1" x14ac:dyDescent="0.25">
      <c r="A12" s="501"/>
      <c r="B12" s="504"/>
      <c r="C12" s="514"/>
      <c r="D12" s="2" t="s">
        <v>22</v>
      </c>
      <c r="E12" s="2" t="s">
        <v>23</v>
      </c>
      <c r="F12" s="511"/>
      <c r="G12" s="2" t="s">
        <v>22</v>
      </c>
      <c r="H12" s="2" t="s">
        <v>23</v>
      </c>
      <c r="I12" s="2" t="s">
        <v>23</v>
      </c>
      <c r="J12" s="2" t="s">
        <v>23</v>
      </c>
      <c r="K12" s="61" t="s">
        <v>23</v>
      </c>
      <c r="L12" s="474"/>
      <c r="M12" s="3" t="s">
        <v>24</v>
      </c>
      <c r="N12" s="3" t="s">
        <v>25</v>
      </c>
      <c r="O12" s="471"/>
      <c r="P12" s="3" t="s">
        <v>24</v>
      </c>
      <c r="Q12" s="219" t="s">
        <v>25</v>
      </c>
      <c r="R12" s="474"/>
      <c r="S12" s="3" t="s">
        <v>24</v>
      </c>
      <c r="T12" s="3" t="s">
        <v>25</v>
      </c>
      <c r="U12" s="471"/>
      <c r="V12" s="3" t="s">
        <v>24</v>
      </c>
      <c r="W12" s="219" t="s">
        <v>25</v>
      </c>
      <c r="X12" s="474"/>
      <c r="Y12" s="3" t="s">
        <v>24</v>
      </c>
      <c r="Z12" s="3" t="s">
        <v>25</v>
      </c>
      <c r="AA12" s="471"/>
      <c r="AB12" s="3" t="s">
        <v>24</v>
      </c>
      <c r="AC12" s="219" t="s">
        <v>25</v>
      </c>
      <c r="AD12" s="474"/>
      <c r="AE12" s="3" t="s">
        <v>24</v>
      </c>
      <c r="AF12" s="3" t="s">
        <v>25</v>
      </c>
      <c r="AG12" s="471"/>
      <c r="AH12" s="3" t="s">
        <v>24</v>
      </c>
      <c r="AI12" s="219" t="s">
        <v>25</v>
      </c>
      <c r="AJ12" s="474"/>
      <c r="AK12" s="3" t="s">
        <v>24</v>
      </c>
      <c r="AL12" s="3" t="s">
        <v>25</v>
      </c>
      <c r="AM12" s="471"/>
      <c r="AN12" s="3" t="s">
        <v>24</v>
      </c>
      <c r="AO12" s="4" t="s">
        <v>25</v>
      </c>
    </row>
    <row r="13" spans="1:41" ht="13.5" thickBot="1" x14ac:dyDescent="0.25">
      <c r="A13" s="5">
        <v>1</v>
      </c>
      <c r="B13" s="33">
        <v>2</v>
      </c>
      <c r="C13" s="35">
        <v>3</v>
      </c>
      <c r="D13" s="34">
        <v>4</v>
      </c>
      <c r="E13" s="26">
        <v>8</v>
      </c>
      <c r="F13" s="26">
        <v>9</v>
      </c>
      <c r="G13" s="26">
        <v>10</v>
      </c>
      <c r="H13" s="26">
        <v>11</v>
      </c>
      <c r="I13" s="26">
        <v>13</v>
      </c>
      <c r="J13" s="26">
        <v>15</v>
      </c>
      <c r="K13" s="27">
        <v>17</v>
      </c>
      <c r="L13" s="220">
        <v>18</v>
      </c>
      <c r="M13" s="28">
        <v>19</v>
      </c>
      <c r="N13" s="28">
        <v>20</v>
      </c>
      <c r="O13" s="29">
        <v>21</v>
      </c>
      <c r="P13" s="28">
        <v>22</v>
      </c>
      <c r="Q13" s="221">
        <v>23</v>
      </c>
      <c r="R13" s="220">
        <v>24</v>
      </c>
      <c r="S13" s="28">
        <v>25</v>
      </c>
      <c r="T13" s="28">
        <v>26</v>
      </c>
      <c r="U13" s="29">
        <v>27</v>
      </c>
      <c r="V13" s="28">
        <v>28</v>
      </c>
      <c r="W13" s="221">
        <v>29</v>
      </c>
      <c r="X13" s="270">
        <v>30</v>
      </c>
      <c r="Y13" s="28">
        <v>31</v>
      </c>
      <c r="Z13" s="28">
        <v>32</v>
      </c>
      <c r="AA13" s="28">
        <v>33</v>
      </c>
      <c r="AB13" s="28">
        <v>34</v>
      </c>
      <c r="AC13" s="221">
        <v>35</v>
      </c>
      <c r="AD13" s="220">
        <v>24</v>
      </c>
      <c r="AE13" s="28">
        <v>25</v>
      </c>
      <c r="AF13" s="28">
        <v>26</v>
      </c>
      <c r="AG13" s="29">
        <v>27</v>
      </c>
      <c r="AH13" s="28">
        <v>28</v>
      </c>
      <c r="AI13" s="221">
        <v>29</v>
      </c>
      <c r="AJ13" s="270">
        <v>30</v>
      </c>
      <c r="AK13" s="28">
        <v>31</v>
      </c>
      <c r="AL13" s="28">
        <v>32</v>
      </c>
      <c r="AM13" s="28">
        <v>33</v>
      </c>
      <c r="AN13" s="28">
        <v>34</v>
      </c>
      <c r="AO13" s="30">
        <v>35</v>
      </c>
    </row>
    <row r="14" spans="1:41" ht="28.5" customHeight="1" thickBot="1" x14ac:dyDescent="0.3">
      <c r="A14" s="10"/>
      <c r="B14" s="23" t="s">
        <v>27</v>
      </c>
      <c r="C14" s="276"/>
      <c r="D14" s="87">
        <v>2106</v>
      </c>
      <c r="E14" s="102">
        <f>H14*1.5</f>
        <v>2106</v>
      </c>
      <c r="F14" s="102">
        <f t="shared" ref="F14:K14" si="0">F15+F26</f>
        <v>450</v>
      </c>
      <c r="G14" s="67">
        <v>1404</v>
      </c>
      <c r="H14" s="66">
        <f>H15</f>
        <v>1404</v>
      </c>
      <c r="I14" s="66">
        <f t="shared" si="0"/>
        <v>1004</v>
      </c>
      <c r="J14" s="66">
        <f t="shared" si="0"/>
        <v>517</v>
      </c>
      <c r="K14" s="68">
        <f t="shared" si="0"/>
        <v>0</v>
      </c>
      <c r="L14" s="222">
        <f t="shared" ref="L14:Q14" si="1">SUM(L16:L29)</f>
        <v>612</v>
      </c>
      <c r="M14" s="137">
        <f t="shared" si="1"/>
        <v>211</v>
      </c>
      <c r="N14" s="148">
        <f t="shared" si="1"/>
        <v>0</v>
      </c>
      <c r="O14" s="143">
        <f t="shared" si="1"/>
        <v>792</v>
      </c>
      <c r="P14" s="137">
        <f t="shared" si="1"/>
        <v>296</v>
      </c>
      <c r="Q14" s="223">
        <f t="shared" si="1"/>
        <v>0</v>
      </c>
      <c r="R14" s="222">
        <f t="shared" ref="R14:AO14" si="2">R30+R37+R42</f>
        <v>576</v>
      </c>
      <c r="S14" s="137">
        <f t="shared" si="2"/>
        <v>325</v>
      </c>
      <c r="T14" s="148">
        <f t="shared" si="2"/>
        <v>0</v>
      </c>
      <c r="U14" s="143">
        <f t="shared" si="2"/>
        <v>612</v>
      </c>
      <c r="V14" s="137">
        <f t="shared" si="2"/>
        <v>366</v>
      </c>
      <c r="W14" s="223">
        <f t="shared" si="2"/>
        <v>0</v>
      </c>
      <c r="X14" s="271">
        <f t="shared" si="2"/>
        <v>612</v>
      </c>
      <c r="Y14" s="137">
        <f t="shared" si="2"/>
        <v>303</v>
      </c>
      <c r="Z14" s="148">
        <f t="shared" si="2"/>
        <v>0</v>
      </c>
      <c r="AA14" s="181">
        <f>AA30+AA37+AA42</f>
        <v>468</v>
      </c>
      <c r="AB14" s="137">
        <f t="shared" si="2"/>
        <v>251</v>
      </c>
      <c r="AC14" s="223">
        <f t="shared" si="2"/>
        <v>30</v>
      </c>
      <c r="AD14" s="222">
        <f t="shared" si="2"/>
        <v>324</v>
      </c>
      <c r="AE14" s="137">
        <f t="shared" si="2"/>
        <v>208</v>
      </c>
      <c r="AF14" s="148">
        <f t="shared" si="2"/>
        <v>50</v>
      </c>
      <c r="AG14" s="143">
        <f t="shared" si="2"/>
        <v>612</v>
      </c>
      <c r="AH14" s="137">
        <f t="shared" si="2"/>
        <v>449</v>
      </c>
      <c r="AI14" s="223">
        <f t="shared" si="2"/>
        <v>0</v>
      </c>
      <c r="AJ14" s="271">
        <f t="shared" si="2"/>
        <v>504</v>
      </c>
      <c r="AK14" s="137">
        <f t="shared" si="2"/>
        <v>276</v>
      </c>
      <c r="AL14" s="148">
        <f t="shared" si="2"/>
        <v>20</v>
      </c>
      <c r="AM14" s="143">
        <f t="shared" si="2"/>
        <v>432</v>
      </c>
      <c r="AN14" s="137">
        <f t="shared" si="2"/>
        <v>270</v>
      </c>
      <c r="AO14" s="138">
        <f t="shared" si="2"/>
        <v>50</v>
      </c>
    </row>
    <row r="15" spans="1:41" ht="24.75" thickBot="1" x14ac:dyDescent="0.25">
      <c r="A15" s="10" t="s">
        <v>26</v>
      </c>
      <c r="B15" s="23" t="s">
        <v>178</v>
      </c>
      <c r="C15" s="277"/>
      <c r="D15" s="85"/>
      <c r="E15" s="103">
        <f>SUM(E16:E25)</f>
        <v>1795.5</v>
      </c>
      <c r="F15" s="103">
        <f>E15-H15</f>
        <v>391.5</v>
      </c>
      <c r="G15" s="76"/>
      <c r="H15" s="73">
        <f>SUM(H16:H29)</f>
        <v>1404</v>
      </c>
      <c r="I15" s="73">
        <f>SUM(I16:I29)</f>
        <v>897</v>
      </c>
      <c r="J15" s="73">
        <f>SUM(J16:J29)</f>
        <v>507</v>
      </c>
      <c r="K15" s="86">
        <f>SUM(K16:K25)</f>
        <v>0</v>
      </c>
      <c r="L15" s="224"/>
      <c r="M15" s="83"/>
      <c r="N15" s="149"/>
      <c r="O15" s="144"/>
      <c r="P15" s="83"/>
      <c r="Q15" s="225"/>
      <c r="R15" s="224"/>
      <c r="S15" s="83"/>
      <c r="T15" s="149"/>
      <c r="U15" s="144"/>
      <c r="V15" s="83"/>
      <c r="W15" s="225"/>
      <c r="X15" s="224"/>
      <c r="Y15" s="83"/>
      <c r="Z15" s="149"/>
      <c r="AA15" s="144"/>
      <c r="AB15" s="83"/>
      <c r="AC15" s="225"/>
      <c r="AD15" s="224"/>
      <c r="AE15" s="83"/>
      <c r="AF15" s="149"/>
      <c r="AG15" s="144"/>
      <c r="AH15" s="83"/>
      <c r="AI15" s="225"/>
      <c r="AJ15" s="224"/>
      <c r="AK15" s="83"/>
      <c r="AL15" s="149"/>
      <c r="AM15" s="144"/>
      <c r="AN15" s="83"/>
      <c r="AO15" s="84"/>
    </row>
    <row r="16" spans="1:41" ht="15" x14ac:dyDescent="0.2">
      <c r="A16" s="11" t="s">
        <v>160</v>
      </c>
      <c r="B16" s="12" t="s">
        <v>190</v>
      </c>
      <c r="C16" s="351" t="s">
        <v>161</v>
      </c>
      <c r="D16" s="45"/>
      <c r="E16" s="352">
        <f>H16*1.5</f>
        <v>117</v>
      </c>
      <c r="F16" s="352">
        <f t="shared" ref="F16:F29" si="3">E16-H16</f>
        <v>39</v>
      </c>
      <c r="G16" s="47"/>
      <c r="H16" s="46">
        <f t="shared" ref="H16:H24" si="4">L16+O16+R16+U16+X16+AA16</f>
        <v>78</v>
      </c>
      <c r="I16" s="46">
        <f t="shared" ref="I16:I24" si="5">H16-J16</f>
        <v>43</v>
      </c>
      <c r="J16" s="46">
        <f t="shared" ref="J16:J24" si="6">M16+P16+S16+V16+Y16+AB16</f>
        <v>35</v>
      </c>
      <c r="K16" s="62"/>
      <c r="L16" s="357">
        <v>34</v>
      </c>
      <c r="M16" s="358">
        <v>13</v>
      </c>
      <c r="N16" s="359"/>
      <c r="O16" s="360">
        <v>44</v>
      </c>
      <c r="P16" s="358">
        <v>22</v>
      </c>
      <c r="Q16" s="226"/>
      <c r="R16" s="236"/>
      <c r="S16" s="43"/>
      <c r="T16" s="154"/>
      <c r="U16" s="123"/>
      <c r="V16" s="43"/>
      <c r="W16" s="237"/>
      <c r="X16" s="236"/>
      <c r="Y16" s="43"/>
      <c r="Z16" s="154"/>
      <c r="AA16" s="123"/>
      <c r="AB16" s="43"/>
      <c r="AC16" s="237"/>
      <c r="AD16" s="236"/>
      <c r="AE16" s="43"/>
      <c r="AF16" s="154"/>
      <c r="AG16" s="123"/>
      <c r="AH16" s="43"/>
      <c r="AI16" s="237"/>
      <c r="AJ16" s="236"/>
      <c r="AK16" s="43"/>
      <c r="AL16" s="154"/>
      <c r="AM16" s="123"/>
      <c r="AN16" s="43"/>
      <c r="AO16" s="44"/>
    </row>
    <row r="17" spans="1:41" ht="15" x14ac:dyDescent="0.2">
      <c r="A17" s="17" t="s">
        <v>162</v>
      </c>
      <c r="B17" s="24" t="s">
        <v>191</v>
      </c>
      <c r="C17" s="353" t="s">
        <v>137</v>
      </c>
      <c r="D17" s="45"/>
      <c r="E17" s="352">
        <f>H17*1.5</f>
        <v>175.5</v>
      </c>
      <c r="F17" s="352">
        <f t="shared" si="3"/>
        <v>58.5</v>
      </c>
      <c r="G17" s="47"/>
      <c r="H17" s="46">
        <f t="shared" si="4"/>
        <v>117</v>
      </c>
      <c r="I17" s="31">
        <f t="shared" si="5"/>
        <v>95</v>
      </c>
      <c r="J17" s="31">
        <f t="shared" si="6"/>
        <v>22</v>
      </c>
      <c r="K17" s="62"/>
      <c r="L17" s="361">
        <v>51</v>
      </c>
      <c r="M17" s="362">
        <v>4</v>
      </c>
      <c r="N17" s="363"/>
      <c r="O17" s="364">
        <v>66</v>
      </c>
      <c r="P17" s="362">
        <v>18</v>
      </c>
      <c r="Q17" s="226"/>
      <c r="R17" s="236"/>
      <c r="S17" s="43"/>
      <c r="T17" s="154"/>
      <c r="U17" s="123"/>
      <c r="V17" s="43"/>
      <c r="W17" s="237"/>
      <c r="X17" s="236"/>
      <c r="Y17" s="43"/>
      <c r="Z17" s="154"/>
      <c r="AA17" s="123"/>
      <c r="AB17" s="43"/>
      <c r="AC17" s="237"/>
      <c r="AD17" s="236"/>
      <c r="AE17" s="43"/>
      <c r="AF17" s="154"/>
      <c r="AG17" s="123"/>
      <c r="AH17" s="43"/>
      <c r="AI17" s="237"/>
      <c r="AJ17" s="236"/>
      <c r="AK17" s="43"/>
      <c r="AL17" s="154"/>
      <c r="AM17" s="123"/>
      <c r="AN17" s="43"/>
      <c r="AO17" s="44"/>
    </row>
    <row r="18" spans="1:41" ht="15" x14ac:dyDescent="0.2">
      <c r="A18" s="17" t="s">
        <v>163</v>
      </c>
      <c r="B18" s="13" t="s">
        <v>28</v>
      </c>
      <c r="C18" s="353" t="s">
        <v>137</v>
      </c>
      <c r="D18" s="37"/>
      <c r="E18" s="352">
        <f>H18*1.5</f>
        <v>175.5</v>
      </c>
      <c r="F18" s="352">
        <f t="shared" si="3"/>
        <v>58.5</v>
      </c>
      <c r="G18" s="38"/>
      <c r="H18" s="31">
        <f t="shared" si="4"/>
        <v>117</v>
      </c>
      <c r="I18" s="31">
        <f t="shared" si="5"/>
        <v>78</v>
      </c>
      <c r="J18" s="31">
        <f t="shared" si="6"/>
        <v>39</v>
      </c>
      <c r="K18" s="63"/>
      <c r="L18" s="361">
        <v>51</v>
      </c>
      <c r="M18" s="362">
        <v>17</v>
      </c>
      <c r="N18" s="363"/>
      <c r="O18" s="364">
        <v>66</v>
      </c>
      <c r="P18" s="362">
        <v>22</v>
      </c>
      <c r="Q18" s="365"/>
      <c r="R18" s="232"/>
      <c r="S18" s="32"/>
      <c r="T18" s="152"/>
      <c r="U18" s="124"/>
      <c r="V18" s="32"/>
      <c r="W18" s="233"/>
      <c r="X18" s="232"/>
      <c r="Y18" s="32"/>
      <c r="Z18" s="152"/>
      <c r="AA18" s="124"/>
      <c r="AB18" s="32"/>
      <c r="AC18" s="233"/>
      <c r="AD18" s="232"/>
      <c r="AE18" s="32"/>
      <c r="AF18" s="152"/>
      <c r="AG18" s="124"/>
      <c r="AH18" s="32"/>
      <c r="AI18" s="233"/>
      <c r="AJ18" s="232"/>
      <c r="AK18" s="32"/>
      <c r="AL18" s="152"/>
      <c r="AM18" s="124"/>
      <c r="AN18" s="32"/>
      <c r="AO18" s="36"/>
    </row>
    <row r="19" spans="1:41" ht="15" x14ac:dyDescent="0.2">
      <c r="A19" s="17" t="s">
        <v>164</v>
      </c>
      <c r="B19" s="13" t="s">
        <v>32</v>
      </c>
      <c r="C19" s="354" t="s">
        <v>161</v>
      </c>
      <c r="D19" s="37"/>
      <c r="E19" s="352">
        <f t="shared" ref="E19:E29" si="7">H19*1.5</f>
        <v>351</v>
      </c>
      <c r="F19" s="352">
        <f t="shared" si="3"/>
        <v>117</v>
      </c>
      <c r="G19" s="38"/>
      <c r="H19" s="31">
        <f t="shared" si="4"/>
        <v>234</v>
      </c>
      <c r="I19" s="31">
        <f t="shared" si="5"/>
        <v>118</v>
      </c>
      <c r="J19" s="31">
        <f t="shared" si="6"/>
        <v>116</v>
      </c>
      <c r="K19" s="63"/>
      <c r="L19" s="361">
        <v>102</v>
      </c>
      <c r="M19" s="362">
        <v>50</v>
      </c>
      <c r="N19" s="363"/>
      <c r="O19" s="364">
        <v>132</v>
      </c>
      <c r="P19" s="362">
        <v>66</v>
      </c>
      <c r="Q19" s="365"/>
      <c r="R19" s="232"/>
      <c r="S19" s="32"/>
      <c r="T19" s="152"/>
      <c r="U19" s="124"/>
      <c r="V19" s="32"/>
      <c r="W19" s="233"/>
      <c r="X19" s="232"/>
      <c r="Y19" s="32"/>
      <c r="Z19" s="152"/>
      <c r="AA19" s="124"/>
      <c r="AB19" s="32"/>
      <c r="AC19" s="233"/>
      <c r="AD19" s="232"/>
      <c r="AE19" s="32"/>
      <c r="AF19" s="152"/>
      <c r="AG19" s="124"/>
      <c r="AH19" s="32"/>
      <c r="AI19" s="233"/>
      <c r="AJ19" s="232"/>
      <c r="AK19" s="32"/>
      <c r="AL19" s="152"/>
      <c r="AM19" s="124"/>
      <c r="AN19" s="32"/>
      <c r="AO19" s="36"/>
    </row>
    <row r="20" spans="1:41" ht="15" x14ac:dyDescent="0.2">
      <c r="A20" s="17" t="s">
        <v>165</v>
      </c>
      <c r="B20" s="13" t="s">
        <v>29</v>
      </c>
      <c r="C20" s="353" t="s">
        <v>137</v>
      </c>
      <c r="D20" s="37"/>
      <c r="E20" s="355">
        <f t="shared" si="7"/>
        <v>175.5</v>
      </c>
      <c r="F20" s="355">
        <f t="shared" si="3"/>
        <v>58.5</v>
      </c>
      <c r="G20" s="38"/>
      <c r="H20" s="31">
        <f t="shared" si="4"/>
        <v>117</v>
      </c>
      <c r="I20" s="31">
        <f t="shared" si="5"/>
        <v>111</v>
      </c>
      <c r="J20" s="31">
        <f t="shared" si="6"/>
        <v>6</v>
      </c>
      <c r="K20" s="63"/>
      <c r="L20" s="361">
        <v>51</v>
      </c>
      <c r="M20" s="362">
        <v>4</v>
      </c>
      <c r="N20" s="363"/>
      <c r="O20" s="364">
        <v>66</v>
      </c>
      <c r="P20" s="362">
        <v>2</v>
      </c>
      <c r="Q20" s="365"/>
      <c r="R20" s="232"/>
      <c r="S20" s="32"/>
      <c r="T20" s="152"/>
      <c r="U20" s="124"/>
      <c r="V20" s="32"/>
      <c r="W20" s="233"/>
      <c r="X20" s="232"/>
      <c r="Y20" s="32"/>
      <c r="Z20" s="152"/>
      <c r="AA20" s="124"/>
      <c r="AB20" s="32"/>
      <c r="AC20" s="233"/>
      <c r="AD20" s="232"/>
      <c r="AE20" s="32"/>
      <c r="AF20" s="152"/>
      <c r="AG20" s="124"/>
      <c r="AH20" s="32"/>
      <c r="AI20" s="233"/>
      <c r="AJ20" s="232"/>
      <c r="AK20" s="32"/>
      <c r="AL20" s="152"/>
      <c r="AM20" s="124"/>
      <c r="AN20" s="32"/>
      <c r="AO20" s="36"/>
    </row>
    <row r="21" spans="1:41" ht="15" x14ac:dyDescent="0.2">
      <c r="A21" s="17" t="s">
        <v>167</v>
      </c>
      <c r="B21" s="14" t="s">
        <v>31</v>
      </c>
      <c r="C21" s="353" t="s">
        <v>166</v>
      </c>
      <c r="D21" s="275"/>
      <c r="E21" s="355">
        <f>H21*2</f>
        <v>234</v>
      </c>
      <c r="F21" s="355">
        <f t="shared" si="3"/>
        <v>117</v>
      </c>
      <c r="G21" s="42"/>
      <c r="H21" s="41">
        <f t="shared" si="4"/>
        <v>117</v>
      </c>
      <c r="I21" s="41">
        <f t="shared" si="5"/>
        <v>4</v>
      </c>
      <c r="J21" s="41">
        <f t="shared" si="6"/>
        <v>113</v>
      </c>
      <c r="K21" s="64"/>
      <c r="L21" s="366">
        <v>51</v>
      </c>
      <c r="M21" s="367">
        <v>49</v>
      </c>
      <c r="N21" s="368"/>
      <c r="O21" s="369">
        <v>66</v>
      </c>
      <c r="P21" s="367">
        <v>64</v>
      </c>
      <c r="Q21" s="370"/>
      <c r="R21" s="232"/>
      <c r="S21" s="32"/>
      <c r="T21" s="152"/>
      <c r="U21" s="124"/>
      <c r="V21" s="32"/>
      <c r="W21" s="233"/>
      <c r="X21" s="232"/>
      <c r="Y21" s="32"/>
      <c r="Z21" s="152"/>
      <c r="AA21" s="124"/>
      <c r="AB21" s="32"/>
      <c r="AC21" s="233"/>
      <c r="AD21" s="232"/>
      <c r="AE21" s="32"/>
      <c r="AF21" s="152"/>
      <c r="AG21" s="124"/>
      <c r="AH21" s="32"/>
      <c r="AI21" s="233"/>
      <c r="AJ21" s="232"/>
      <c r="AK21" s="32"/>
      <c r="AL21" s="152"/>
      <c r="AM21" s="124"/>
      <c r="AN21" s="32"/>
      <c r="AO21" s="36"/>
    </row>
    <row r="22" spans="1:41" ht="15" x14ac:dyDescent="0.2">
      <c r="A22" s="17" t="s">
        <v>168</v>
      </c>
      <c r="B22" s="117" t="s">
        <v>30</v>
      </c>
      <c r="C22" s="353" t="s">
        <v>137</v>
      </c>
      <c r="D22" s="74"/>
      <c r="E22" s="355">
        <f t="shared" si="7"/>
        <v>117</v>
      </c>
      <c r="F22" s="355">
        <f t="shared" si="3"/>
        <v>39</v>
      </c>
      <c r="G22" s="38"/>
      <c r="H22" s="31">
        <f t="shared" si="4"/>
        <v>78</v>
      </c>
      <c r="I22" s="31">
        <f t="shared" si="5"/>
        <v>65</v>
      </c>
      <c r="J22" s="31">
        <f t="shared" si="6"/>
        <v>13</v>
      </c>
      <c r="K22" s="63"/>
      <c r="L22" s="361">
        <v>34</v>
      </c>
      <c r="M22" s="362">
        <v>4</v>
      </c>
      <c r="N22" s="363"/>
      <c r="O22" s="364">
        <v>44</v>
      </c>
      <c r="P22" s="362">
        <v>9</v>
      </c>
      <c r="Q22" s="365"/>
      <c r="R22" s="232"/>
      <c r="S22" s="32"/>
      <c r="T22" s="152"/>
      <c r="U22" s="124"/>
      <c r="V22" s="32"/>
      <c r="W22" s="233"/>
      <c r="X22" s="232"/>
      <c r="Y22" s="32"/>
      <c r="Z22" s="152"/>
      <c r="AA22" s="124"/>
      <c r="AB22" s="32"/>
      <c r="AC22" s="233"/>
      <c r="AD22" s="232"/>
      <c r="AE22" s="32"/>
      <c r="AF22" s="152"/>
      <c r="AG22" s="124"/>
      <c r="AH22" s="32"/>
      <c r="AI22" s="233"/>
      <c r="AJ22" s="232"/>
      <c r="AK22" s="32"/>
      <c r="AL22" s="152"/>
      <c r="AM22" s="124"/>
      <c r="AN22" s="32"/>
      <c r="AO22" s="36"/>
    </row>
    <row r="23" spans="1:41" ht="15" x14ac:dyDescent="0.2">
      <c r="A23" s="17" t="s">
        <v>169</v>
      </c>
      <c r="B23" s="13" t="s">
        <v>97</v>
      </c>
      <c r="C23" s="353" t="s">
        <v>137</v>
      </c>
      <c r="D23" s="37"/>
      <c r="E23" s="355">
        <f t="shared" si="7"/>
        <v>150</v>
      </c>
      <c r="F23" s="355">
        <f t="shared" si="3"/>
        <v>50</v>
      </c>
      <c r="G23" s="38"/>
      <c r="H23" s="31">
        <f t="shared" si="4"/>
        <v>100</v>
      </c>
      <c r="I23" s="31">
        <f t="shared" si="5"/>
        <v>54</v>
      </c>
      <c r="J23" s="31">
        <f t="shared" si="6"/>
        <v>46</v>
      </c>
      <c r="K23" s="63"/>
      <c r="L23" s="361">
        <v>34</v>
      </c>
      <c r="M23" s="362">
        <v>10</v>
      </c>
      <c r="N23" s="363"/>
      <c r="O23" s="364">
        <v>66</v>
      </c>
      <c r="P23" s="362">
        <v>36</v>
      </c>
      <c r="Q23" s="365"/>
      <c r="R23" s="232"/>
      <c r="S23" s="32"/>
      <c r="T23" s="152"/>
      <c r="U23" s="124"/>
      <c r="V23" s="32"/>
      <c r="W23" s="233"/>
      <c r="X23" s="232"/>
      <c r="Y23" s="32"/>
      <c r="Z23" s="152"/>
      <c r="AA23" s="124"/>
      <c r="AB23" s="32"/>
      <c r="AC23" s="233"/>
      <c r="AD23" s="232"/>
      <c r="AE23" s="32"/>
      <c r="AF23" s="152"/>
      <c r="AG23" s="124"/>
      <c r="AH23" s="32"/>
      <c r="AI23" s="233"/>
      <c r="AJ23" s="232"/>
      <c r="AK23" s="32"/>
      <c r="AL23" s="152"/>
      <c r="AM23" s="124"/>
      <c r="AN23" s="32"/>
      <c r="AO23" s="36"/>
    </row>
    <row r="24" spans="1:41" ht="15" x14ac:dyDescent="0.2">
      <c r="A24" s="17" t="s">
        <v>170</v>
      </c>
      <c r="B24" s="14" t="s">
        <v>93</v>
      </c>
      <c r="C24" s="354" t="s">
        <v>161</v>
      </c>
      <c r="D24" s="275"/>
      <c r="E24" s="355">
        <f t="shared" si="7"/>
        <v>183</v>
      </c>
      <c r="F24" s="355">
        <f t="shared" si="3"/>
        <v>61</v>
      </c>
      <c r="G24" s="42"/>
      <c r="H24" s="41">
        <f t="shared" si="4"/>
        <v>122</v>
      </c>
      <c r="I24" s="41">
        <f t="shared" si="5"/>
        <v>67</v>
      </c>
      <c r="J24" s="41">
        <f t="shared" si="6"/>
        <v>55</v>
      </c>
      <c r="K24" s="64"/>
      <c r="L24" s="366">
        <v>34</v>
      </c>
      <c r="M24" s="367">
        <v>20</v>
      </c>
      <c r="N24" s="368"/>
      <c r="O24" s="369">
        <v>88</v>
      </c>
      <c r="P24" s="367">
        <v>35</v>
      </c>
      <c r="Q24" s="370"/>
      <c r="R24" s="232"/>
      <c r="S24" s="32"/>
      <c r="T24" s="152"/>
      <c r="U24" s="124"/>
      <c r="V24" s="32"/>
      <c r="W24" s="233"/>
      <c r="X24" s="232"/>
      <c r="Y24" s="32"/>
      <c r="Z24" s="152"/>
      <c r="AA24" s="124"/>
      <c r="AB24" s="32"/>
      <c r="AC24" s="233"/>
      <c r="AD24" s="232"/>
      <c r="AE24" s="32"/>
      <c r="AF24" s="152"/>
      <c r="AG24" s="124"/>
      <c r="AH24" s="32"/>
      <c r="AI24" s="233"/>
      <c r="AJ24" s="232"/>
      <c r="AK24" s="32"/>
      <c r="AL24" s="152"/>
      <c r="AM24" s="124"/>
      <c r="AN24" s="32"/>
      <c r="AO24" s="36"/>
    </row>
    <row r="25" spans="1:41" ht="15.75" thickBot="1" x14ac:dyDescent="0.25">
      <c r="A25" s="17" t="s">
        <v>172</v>
      </c>
      <c r="B25" s="13" t="s">
        <v>171</v>
      </c>
      <c r="C25" s="353" t="s">
        <v>137</v>
      </c>
      <c r="D25" s="37"/>
      <c r="E25" s="355">
        <f t="shared" si="7"/>
        <v>117</v>
      </c>
      <c r="F25" s="355">
        <f t="shared" si="3"/>
        <v>39</v>
      </c>
      <c r="G25" s="38"/>
      <c r="H25" s="31">
        <f>L25+O25+R25+U25+X25+AA25</f>
        <v>78</v>
      </c>
      <c r="I25" s="31">
        <f>H25-J25</f>
        <v>58</v>
      </c>
      <c r="J25" s="31">
        <f>M25+P25+S25+V25+Y25+AB25</f>
        <v>20</v>
      </c>
      <c r="K25" s="63"/>
      <c r="L25" s="361">
        <v>34</v>
      </c>
      <c r="M25" s="362">
        <v>10</v>
      </c>
      <c r="N25" s="363"/>
      <c r="O25" s="364">
        <v>44</v>
      </c>
      <c r="P25" s="362">
        <v>10</v>
      </c>
      <c r="Q25" s="365"/>
      <c r="R25" s="259"/>
      <c r="S25" s="39"/>
      <c r="T25" s="171"/>
      <c r="U25" s="166"/>
      <c r="V25" s="39"/>
      <c r="W25" s="260"/>
      <c r="X25" s="259"/>
      <c r="Y25" s="39"/>
      <c r="Z25" s="171"/>
      <c r="AA25" s="166"/>
      <c r="AB25" s="39"/>
      <c r="AC25" s="260"/>
      <c r="AD25" s="259"/>
      <c r="AE25" s="39"/>
      <c r="AF25" s="171"/>
      <c r="AG25" s="166"/>
      <c r="AH25" s="39"/>
      <c r="AI25" s="260"/>
      <c r="AJ25" s="259"/>
      <c r="AK25" s="39"/>
      <c r="AL25" s="171"/>
      <c r="AM25" s="166"/>
      <c r="AN25" s="39"/>
      <c r="AO25" s="40"/>
    </row>
    <row r="26" spans="1:41" ht="26.25" thickBot="1" x14ac:dyDescent="0.25">
      <c r="A26" s="17" t="s">
        <v>174</v>
      </c>
      <c r="B26" s="13" t="s">
        <v>173</v>
      </c>
      <c r="C26" s="353" t="s">
        <v>137</v>
      </c>
      <c r="D26" s="37"/>
      <c r="E26" s="352">
        <f t="shared" si="7"/>
        <v>175.5</v>
      </c>
      <c r="F26" s="355">
        <f t="shared" si="3"/>
        <v>58.5</v>
      </c>
      <c r="G26" s="38"/>
      <c r="H26" s="31">
        <f>L26+O26+R26+U26+X26+AA26</f>
        <v>117</v>
      </c>
      <c r="I26" s="31">
        <f>H26-J26</f>
        <v>107</v>
      </c>
      <c r="J26" s="31">
        <f>M26+P26+S26+V26+Y26+AB26</f>
        <v>10</v>
      </c>
      <c r="K26" s="63"/>
      <c r="L26" s="366">
        <v>51</v>
      </c>
      <c r="M26" s="367">
        <v>6</v>
      </c>
      <c r="N26" s="368"/>
      <c r="O26" s="369">
        <v>66</v>
      </c>
      <c r="P26" s="367">
        <v>4</v>
      </c>
      <c r="Q26" s="365"/>
      <c r="R26" s="224"/>
      <c r="S26" s="83"/>
      <c r="T26" s="149"/>
      <c r="U26" s="144"/>
      <c r="V26" s="83"/>
      <c r="W26" s="225"/>
      <c r="X26" s="224"/>
      <c r="Y26" s="83"/>
      <c r="Z26" s="149"/>
      <c r="AA26" s="144"/>
      <c r="AB26" s="83"/>
      <c r="AC26" s="225"/>
      <c r="AD26" s="224"/>
      <c r="AE26" s="83"/>
      <c r="AF26" s="149"/>
      <c r="AG26" s="144"/>
      <c r="AH26" s="83"/>
      <c r="AI26" s="225"/>
      <c r="AJ26" s="224"/>
      <c r="AK26" s="83"/>
      <c r="AL26" s="149"/>
      <c r="AM26" s="144"/>
      <c r="AN26" s="83"/>
      <c r="AO26" s="84"/>
    </row>
    <row r="27" spans="1:41" ht="15" x14ac:dyDescent="0.2">
      <c r="A27" s="17" t="s">
        <v>175</v>
      </c>
      <c r="B27" s="24" t="s">
        <v>92</v>
      </c>
      <c r="C27" s="353" t="s">
        <v>179</v>
      </c>
      <c r="D27" s="275"/>
      <c r="E27" s="352">
        <f t="shared" si="7"/>
        <v>51</v>
      </c>
      <c r="F27" s="355">
        <f t="shared" si="3"/>
        <v>17</v>
      </c>
      <c r="G27" s="42"/>
      <c r="H27" s="31">
        <f>L27+O27+R27+U27+X27+AA27</f>
        <v>34</v>
      </c>
      <c r="I27" s="31">
        <f>H27-J27</f>
        <v>25</v>
      </c>
      <c r="J27" s="31">
        <f>M27+P27+S27+V27+Y27+AB27</f>
        <v>9</v>
      </c>
      <c r="K27" s="64"/>
      <c r="L27" s="366">
        <v>34</v>
      </c>
      <c r="M27" s="367">
        <v>9</v>
      </c>
      <c r="N27" s="368"/>
      <c r="O27" s="369"/>
      <c r="P27" s="367"/>
      <c r="Q27" s="365"/>
      <c r="R27" s="230"/>
      <c r="S27" s="51"/>
      <c r="T27" s="151"/>
      <c r="U27" s="122"/>
      <c r="V27" s="51"/>
      <c r="W27" s="231"/>
      <c r="X27" s="230"/>
      <c r="Y27" s="51"/>
      <c r="Z27" s="151"/>
      <c r="AA27" s="122"/>
      <c r="AB27" s="51"/>
      <c r="AC27" s="231"/>
      <c r="AD27" s="230"/>
      <c r="AE27" s="51"/>
      <c r="AF27" s="151"/>
      <c r="AG27" s="122"/>
      <c r="AH27" s="51"/>
      <c r="AI27" s="231"/>
      <c r="AJ27" s="230"/>
      <c r="AK27" s="51"/>
      <c r="AL27" s="151"/>
      <c r="AM27" s="122"/>
      <c r="AN27" s="51"/>
      <c r="AO27" s="52"/>
    </row>
    <row r="28" spans="1:41" ht="15" x14ac:dyDescent="0.2">
      <c r="A28" s="17" t="s">
        <v>177</v>
      </c>
      <c r="B28" s="24" t="s">
        <v>176</v>
      </c>
      <c r="C28" s="353" t="s">
        <v>179</v>
      </c>
      <c r="D28" s="275"/>
      <c r="E28" s="352">
        <f t="shared" si="7"/>
        <v>76.5</v>
      </c>
      <c r="F28" s="355">
        <f t="shared" si="3"/>
        <v>25.5</v>
      </c>
      <c r="G28" s="42"/>
      <c r="H28" s="31">
        <f>L28+O28+R28+U28+X28+AA28</f>
        <v>51</v>
      </c>
      <c r="I28" s="31">
        <f>H28-J28</f>
        <v>36</v>
      </c>
      <c r="J28" s="31">
        <f>M28+P28+S28+V28+Y28+AB28</f>
        <v>15</v>
      </c>
      <c r="K28" s="64"/>
      <c r="L28" s="366">
        <v>51</v>
      </c>
      <c r="M28" s="367">
        <v>15</v>
      </c>
      <c r="N28" s="368"/>
      <c r="O28" s="369"/>
      <c r="P28" s="367"/>
      <c r="Q28" s="365"/>
      <c r="R28" s="232"/>
      <c r="S28" s="32"/>
      <c r="T28" s="152"/>
      <c r="U28" s="124"/>
      <c r="V28" s="32"/>
      <c r="W28" s="233"/>
      <c r="X28" s="232"/>
      <c r="Y28" s="32"/>
      <c r="Z28" s="152"/>
      <c r="AA28" s="124"/>
      <c r="AB28" s="32"/>
      <c r="AC28" s="233"/>
      <c r="AD28" s="232"/>
      <c r="AE28" s="32"/>
      <c r="AF28" s="152"/>
      <c r="AG28" s="124"/>
      <c r="AH28" s="32"/>
      <c r="AI28" s="233"/>
      <c r="AJ28" s="232"/>
      <c r="AK28" s="32"/>
      <c r="AL28" s="152"/>
      <c r="AM28" s="124"/>
      <c r="AN28" s="32"/>
      <c r="AO28" s="36"/>
    </row>
    <row r="29" spans="1:41" ht="15.75" thickBot="1" x14ac:dyDescent="0.25">
      <c r="A29" s="356" t="s">
        <v>193</v>
      </c>
      <c r="B29" s="24" t="s">
        <v>192</v>
      </c>
      <c r="C29" s="353" t="s">
        <v>137</v>
      </c>
      <c r="D29" s="58"/>
      <c r="E29" s="352">
        <f t="shared" si="7"/>
        <v>66</v>
      </c>
      <c r="F29" s="355">
        <f t="shared" si="3"/>
        <v>22</v>
      </c>
      <c r="G29" s="60"/>
      <c r="H29" s="59">
        <f>L29+O29+R29+U29+X29+AA29</f>
        <v>44</v>
      </c>
      <c r="I29" s="59">
        <f>H29-J29</f>
        <v>36</v>
      </c>
      <c r="J29" s="59">
        <f>M29+P29+S29+V29+Y29+AB29</f>
        <v>8</v>
      </c>
      <c r="K29" s="194"/>
      <c r="L29" s="371"/>
      <c r="M29" s="372"/>
      <c r="N29" s="373"/>
      <c r="O29" s="364">
        <v>44</v>
      </c>
      <c r="P29" s="362">
        <v>8</v>
      </c>
      <c r="Q29" s="365"/>
      <c r="R29" s="232"/>
      <c r="S29" s="32"/>
      <c r="T29" s="152"/>
      <c r="U29" s="124"/>
      <c r="V29" s="32"/>
      <c r="W29" s="233"/>
      <c r="X29" s="232"/>
      <c r="Y29" s="32"/>
      <c r="Z29" s="152"/>
      <c r="AA29" s="124"/>
      <c r="AB29" s="32"/>
      <c r="AC29" s="233"/>
      <c r="AD29" s="232"/>
      <c r="AE29" s="32"/>
      <c r="AF29" s="152"/>
      <c r="AG29" s="124"/>
      <c r="AH29" s="32"/>
      <c r="AI29" s="233"/>
      <c r="AJ29" s="232"/>
      <c r="AK29" s="32"/>
      <c r="AL29" s="152"/>
      <c r="AM29" s="124"/>
      <c r="AN29" s="32"/>
      <c r="AO29" s="36"/>
    </row>
    <row r="30" spans="1:41" ht="36.75" thickBot="1" x14ac:dyDescent="0.3">
      <c r="A30" s="19" t="s">
        <v>33</v>
      </c>
      <c r="B30" s="25" t="s">
        <v>34</v>
      </c>
      <c r="C30" s="278"/>
      <c r="D30" s="88">
        <v>498</v>
      </c>
      <c r="E30" s="289">
        <f>H30*1.5</f>
        <v>1069.5</v>
      </c>
      <c r="F30" s="289">
        <f>E30-H30</f>
        <v>356.5</v>
      </c>
      <c r="G30" s="90">
        <v>620</v>
      </c>
      <c r="H30" s="89">
        <f>SUM(H31:H36)</f>
        <v>713</v>
      </c>
      <c r="I30" s="89">
        <f>SUM(I31:I36)</f>
        <v>214</v>
      </c>
      <c r="J30" s="89">
        <f>SUM(J31:J36)</f>
        <v>499</v>
      </c>
      <c r="K30" s="133">
        <f>SUM(K31:K36)</f>
        <v>0</v>
      </c>
      <c r="L30" s="228"/>
      <c r="M30" s="89"/>
      <c r="N30" s="150"/>
      <c r="O30" s="134"/>
      <c r="P30" s="89"/>
      <c r="Q30" s="229"/>
      <c r="R30" s="228">
        <f t="shared" ref="R30:AO30" si="8">SUM(R31:R36)</f>
        <v>64</v>
      </c>
      <c r="S30" s="89">
        <f t="shared" si="8"/>
        <v>43</v>
      </c>
      <c r="T30" s="150">
        <f t="shared" si="8"/>
        <v>0</v>
      </c>
      <c r="U30" s="134">
        <f t="shared" si="8"/>
        <v>153</v>
      </c>
      <c r="V30" s="89">
        <f t="shared" si="8"/>
        <v>92</v>
      </c>
      <c r="W30" s="229">
        <f t="shared" si="8"/>
        <v>0</v>
      </c>
      <c r="X30" s="228">
        <f t="shared" si="8"/>
        <v>119</v>
      </c>
      <c r="Y30" s="89">
        <f t="shared" si="8"/>
        <v>72</v>
      </c>
      <c r="Z30" s="150">
        <f t="shared" si="8"/>
        <v>0</v>
      </c>
      <c r="AA30" s="134">
        <f t="shared" si="8"/>
        <v>52</v>
      </c>
      <c r="AB30" s="89">
        <f t="shared" si="8"/>
        <v>44</v>
      </c>
      <c r="AC30" s="229">
        <f t="shared" si="8"/>
        <v>0</v>
      </c>
      <c r="AD30" s="228">
        <f t="shared" si="8"/>
        <v>36</v>
      </c>
      <c r="AE30" s="89">
        <f t="shared" si="8"/>
        <v>26</v>
      </c>
      <c r="AF30" s="150">
        <f t="shared" si="8"/>
        <v>0</v>
      </c>
      <c r="AG30" s="134">
        <f t="shared" si="8"/>
        <v>119</v>
      </c>
      <c r="AH30" s="89">
        <f t="shared" si="8"/>
        <v>80</v>
      </c>
      <c r="AI30" s="229">
        <f t="shared" si="8"/>
        <v>0</v>
      </c>
      <c r="AJ30" s="228">
        <f>SUM(AJ31:AJ36)</f>
        <v>98</v>
      </c>
      <c r="AK30" s="89">
        <f t="shared" si="8"/>
        <v>74</v>
      </c>
      <c r="AL30" s="150">
        <f t="shared" si="8"/>
        <v>0</v>
      </c>
      <c r="AM30" s="134">
        <f t="shared" si="8"/>
        <v>72</v>
      </c>
      <c r="AN30" s="89">
        <f t="shared" si="8"/>
        <v>68</v>
      </c>
      <c r="AO30" s="135">
        <f t="shared" si="8"/>
        <v>0</v>
      </c>
    </row>
    <row r="31" spans="1:41" ht="15" x14ac:dyDescent="0.2">
      <c r="A31" s="20" t="s">
        <v>35</v>
      </c>
      <c r="B31" s="12" t="s">
        <v>36</v>
      </c>
      <c r="C31" s="274" t="s">
        <v>138</v>
      </c>
      <c r="D31" s="53"/>
      <c r="E31" s="187">
        <f t="shared" ref="E31:E74" si="9">H31*1.5</f>
        <v>76.5</v>
      </c>
      <c r="F31" s="187">
        <f t="shared" ref="F31:F79" si="10">E31-H31</f>
        <v>25.5</v>
      </c>
      <c r="G31" s="55"/>
      <c r="H31" s="54">
        <f t="shared" ref="H31:H36" si="11">R31+U31+X31+AA31+AD31+AG31+AJ31+AM31</f>
        <v>51</v>
      </c>
      <c r="I31" s="54">
        <f t="shared" ref="I31:I78" si="12">H31-J31</f>
        <v>43</v>
      </c>
      <c r="J31" s="54">
        <f t="shared" ref="J31:J36" si="13">S31+V31+Y31+AB31+AE31+AH31+AK31+AN31</f>
        <v>8</v>
      </c>
      <c r="K31" s="217"/>
      <c r="L31" s="230"/>
      <c r="M31" s="51"/>
      <c r="N31" s="151"/>
      <c r="O31" s="122"/>
      <c r="P31" s="51"/>
      <c r="Q31" s="231"/>
      <c r="R31" s="374"/>
      <c r="S31" s="375"/>
      <c r="T31" s="376"/>
      <c r="U31" s="377"/>
      <c r="V31" s="375"/>
      <c r="W31" s="378"/>
      <c r="X31" s="374">
        <v>51</v>
      </c>
      <c r="Y31" s="375">
        <v>8</v>
      </c>
      <c r="Z31" s="376"/>
      <c r="AA31" s="377"/>
      <c r="AB31" s="375"/>
      <c r="AC31" s="378"/>
      <c r="AD31" s="374"/>
      <c r="AE31" s="375"/>
      <c r="AF31" s="376"/>
      <c r="AG31" s="377"/>
      <c r="AH31" s="375"/>
      <c r="AI31" s="378"/>
      <c r="AJ31" s="374"/>
      <c r="AK31" s="375"/>
      <c r="AL31" s="376"/>
      <c r="AM31" s="377"/>
      <c r="AN31" s="375"/>
      <c r="AO31" s="379"/>
    </row>
    <row r="32" spans="1:41" ht="15" x14ac:dyDescent="0.2">
      <c r="A32" s="22" t="s">
        <v>37</v>
      </c>
      <c r="B32" s="13" t="s">
        <v>29</v>
      </c>
      <c r="C32" s="274" t="s">
        <v>139</v>
      </c>
      <c r="D32" s="37"/>
      <c r="E32" s="188">
        <v>76</v>
      </c>
      <c r="F32" s="188">
        <f t="shared" si="10"/>
        <v>25</v>
      </c>
      <c r="G32" s="38"/>
      <c r="H32" s="31">
        <f t="shared" si="11"/>
        <v>51</v>
      </c>
      <c r="I32" s="31">
        <f t="shared" si="12"/>
        <v>37</v>
      </c>
      <c r="J32" s="31">
        <f t="shared" si="13"/>
        <v>14</v>
      </c>
      <c r="K32" s="63"/>
      <c r="L32" s="232"/>
      <c r="M32" s="32"/>
      <c r="N32" s="152"/>
      <c r="O32" s="124"/>
      <c r="P32" s="32"/>
      <c r="Q32" s="233"/>
      <c r="R32" s="361"/>
      <c r="S32" s="362"/>
      <c r="T32" s="363"/>
      <c r="U32" s="364">
        <v>51</v>
      </c>
      <c r="V32" s="362">
        <v>14</v>
      </c>
      <c r="W32" s="365"/>
      <c r="X32" s="361"/>
      <c r="Y32" s="362"/>
      <c r="Z32" s="363"/>
      <c r="AA32" s="364"/>
      <c r="AB32" s="362"/>
      <c r="AC32" s="365"/>
      <c r="AD32" s="361"/>
      <c r="AE32" s="362"/>
      <c r="AF32" s="363"/>
      <c r="AG32" s="364"/>
      <c r="AH32" s="362"/>
      <c r="AI32" s="365"/>
      <c r="AJ32" s="361"/>
      <c r="AK32" s="362"/>
      <c r="AL32" s="363"/>
      <c r="AM32" s="364"/>
      <c r="AN32" s="362"/>
      <c r="AO32" s="380"/>
    </row>
    <row r="33" spans="1:41" ht="15" x14ac:dyDescent="0.2">
      <c r="A33" s="22" t="s">
        <v>38</v>
      </c>
      <c r="B33" s="13" t="s">
        <v>118</v>
      </c>
      <c r="C33" s="274" t="s">
        <v>152</v>
      </c>
      <c r="D33" s="37"/>
      <c r="E33" s="188">
        <f t="shared" si="9"/>
        <v>139.5</v>
      </c>
      <c r="F33" s="188">
        <f t="shared" si="10"/>
        <v>46.5</v>
      </c>
      <c r="G33" s="38"/>
      <c r="H33" s="31">
        <f t="shared" si="11"/>
        <v>93</v>
      </c>
      <c r="I33" s="31">
        <f t="shared" si="12"/>
        <v>51</v>
      </c>
      <c r="J33" s="31">
        <f t="shared" si="13"/>
        <v>42</v>
      </c>
      <c r="K33" s="63"/>
      <c r="L33" s="232"/>
      <c r="M33" s="32"/>
      <c r="N33" s="152"/>
      <c r="O33" s="124"/>
      <c r="P33" s="32"/>
      <c r="Q33" s="233"/>
      <c r="R33" s="361"/>
      <c r="S33" s="362"/>
      <c r="T33" s="363"/>
      <c r="U33" s="364"/>
      <c r="V33" s="362"/>
      <c r="W33" s="365"/>
      <c r="X33" s="361"/>
      <c r="Y33" s="362"/>
      <c r="Z33" s="363"/>
      <c r="AA33" s="364"/>
      <c r="AB33" s="362"/>
      <c r="AC33" s="365"/>
      <c r="AD33" s="361"/>
      <c r="AE33" s="362"/>
      <c r="AF33" s="363"/>
      <c r="AG33" s="364">
        <v>51</v>
      </c>
      <c r="AH33" s="362">
        <v>22</v>
      </c>
      <c r="AI33" s="365"/>
      <c r="AJ33" s="364">
        <v>42</v>
      </c>
      <c r="AK33" s="362">
        <v>20</v>
      </c>
      <c r="AL33" s="363"/>
      <c r="AM33" s="364"/>
      <c r="AN33" s="362"/>
      <c r="AO33" s="380"/>
    </row>
    <row r="34" spans="1:41" ht="15" x14ac:dyDescent="0.2">
      <c r="A34" s="22" t="s">
        <v>39</v>
      </c>
      <c r="B34" s="13" t="s">
        <v>28</v>
      </c>
      <c r="C34" s="274" t="s">
        <v>140</v>
      </c>
      <c r="D34" s="37"/>
      <c r="E34" s="188">
        <f t="shared" si="9"/>
        <v>363</v>
      </c>
      <c r="F34" s="188">
        <f t="shared" si="10"/>
        <v>121</v>
      </c>
      <c r="G34" s="38"/>
      <c r="H34" s="31">
        <f>R34+U34+X34+AA34+AD34+AG34+AJ34+AM34</f>
        <v>242</v>
      </c>
      <c r="I34" s="31">
        <f t="shared" si="12"/>
        <v>47</v>
      </c>
      <c r="J34" s="31">
        <f>S34+V34+Y34+AB34+AE34+AH34+AK34+AN34</f>
        <v>195</v>
      </c>
      <c r="K34" s="63"/>
      <c r="L34" s="232"/>
      <c r="M34" s="32"/>
      <c r="N34" s="152"/>
      <c r="O34" s="124"/>
      <c r="P34" s="32"/>
      <c r="Q34" s="233"/>
      <c r="R34" s="361">
        <v>32</v>
      </c>
      <c r="S34" s="362">
        <v>13</v>
      </c>
      <c r="T34" s="363"/>
      <c r="U34" s="364">
        <v>34</v>
      </c>
      <c r="V34" s="362">
        <v>32</v>
      </c>
      <c r="W34" s="365"/>
      <c r="X34" s="361">
        <v>34</v>
      </c>
      <c r="Y34" s="362">
        <v>32</v>
      </c>
      <c r="Z34" s="363"/>
      <c r="AA34" s="364">
        <v>26</v>
      </c>
      <c r="AB34" s="362">
        <v>20</v>
      </c>
      <c r="AC34" s="365"/>
      <c r="AD34" s="361">
        <v>18</v>
      </c>
      <c r="AE34" s="362">
        <v>10</v>
      </c>
      <c r="AF34" s="363"/>
      <c r="AG34" s="364">
        <v>34</v>
      </c>
      <c r="AH34" s="362">
        <v>26</v>
      </c>
      <c r="AI34" s="365"/>
      <c r="AJ34" s="361">
        <v>28</v>
      </c>
      <c r="AK34" s="362">
        <v>28</v>
      </c>
      <c r="AL34" s="363"/>
      <c r="AM34" s="364">
        <v>36</v>
      </c>
      <c r="AN34" s="362">
        <v>34</v>
      </c>
      <c r="AO34" s="380"/>
    </row>
    <row r="35" spans="1:41" ht="15" x14ac:dyDescent="0.2">
      <c r="A35" s="22" t="s">
        <v>40</v>
      </c>
      <c r="B35" s="13" t="s">
        <v>31</v>
      </c>
      <c r="C35" s="274" t="s">
        <v>151</v>
      </c>
      <c r="D35" s="37"/>
      <c r="E35" s="188">
        <f>H35*2</f>
        <v>484</v>
      </c>
      <c r="F35" s="188">
        <f t="shared" si="10"/>
        <v>242</v>
      </c>
      <c r="G35" s="38"/>
      <c r="H35" s="31">
        <f t="shared" si="11"/>
        <v>242</v>
      </c>
      <c r="I35" s="31">
        <f t="shared" si="12"/>
        <v>16</v>
      </c>
      <c r="J35" s="31">
        <f t="shared" si="13"/>
        <v>226</v>
      </c>
      <c r="K35" s="63"/>
      <c r="L35" s="232"/>
      <c r="M35" s="32"/>
      <c r="N35" s="152"/>
      <c r="O35" s="124"/>
      <c r="P35" s="32"/>
      <c r="Q35" s="233"/>
      <c r="R35" s="361">
        <v>32</v>
      </c>
      <c r="S35" s="362">
        <v>30</v>
      </c>
      <c r="T35" s="363"/>
      <c r="U35" s="364">
        <v>34</v>
      </c>
      <c r="V35" s="362">
        <v>32</v>
      </c>
      <c r="W35" s="365"/>
      <c r="X35" s="361">
        <v>34</v>
      </c>
      <c r="Y35" s="362">
        <v>32</v>
      </c>
      <c r="Z35" s="363"/>
      <c r="AA35" s="364">
        <v>26</v>
      </c>
      <c r="AB35" s="362">
        <v>24</v>
      </c>
      <c r="AC35" s="365"/>
      <c r="AD35" s="361">
        <v>18</v>
      </c>
      <c r="AE35" s="362">
        <v>16</v>
      </c>
      <c r="AF35" s="363"/>
      <c r="AG35" s="364">
        <v>34</v>
      </c>
      <c r="AH35" s="362">
        <v>32</v>
      </c>
      <c r="AI35" s="365"/>
      <c r="AJ35" s="361">
        <v>28</v>
      </c>
      <c r="AK35" s="362">
        <v>26</v>
      </c>
      <c r="AL35" s="363"/>
      <c r="AM35" s="364">
        <v>36</v>
      </c>
      <c r="AN35" s="362">
        <v>34</v>
      </c>
      <c r="AO35" s="380"/>
    </row>
    <row r="36" spans="1:41" ht="15.75" thickBot="1" x14ac:dyDescent="0.25">
      <c r="A36" s="56" t="s">
        <v>119</v>
      </c>
      <c r="B36" s="81" t="s">
        <v>41</v>
      </c>
      <c r="C36" s="274" t="s">
        <v>139</v>
      </c>
      <c r="D36" s="58"/>
      <c r="E36" s="191">
        <f t="shared" si="9"/>
        <v>51</v>
      </c>
      <c r="F36" s="191">
        <f t="shared" si="10"/>
        <v>17</v>
      </c>
      <c r="G36" s="60"/>
      <c r="H36" s="59">
        <f t="shared" si="11"/>
        <v>34</v>
      </c>
      <c r="I36" s="59">
        <f t="shared" si="12"/>
        <v>20</v>
      </c>
      <c r="J36" s="59">
        <f t="shared" si="13"/>
        <v>14</v>
      </c>
      <c r="K36" s="194"/>
      <c r="L36" s="234"/>
      <c r="M36" s="57"/>
      <c r="N36" s="153"/>
      <c r="O36" s="130"/>
      <c r="P36" s="57"/>
      <c r="Q36" s="235"/>
      <c r="R36" s="371"/>
      <c r="S36" s="372"/>
      <c r="T36" s="373"/>
      <c r="U36" s="381">
        <v>34</v>
      </c>
      <c r="V36" s="372">
        <v>14</v>
      </c>
      <c r="W36" s="382"/>
      <c r="X36" s="371"/>
      <c r="Y36" s="372"/>
      <c r="Z36" s="373"/>
      <c r="AA36" s="381"/>
      <c r="AB36" s="372"/>
      <c r="AC36" s="382"/>
      <c r="AD36" s="371"/>
      <c r="AE36" s="372"/>
      <c r="AF36" s="373"/>
      <c r="AG36" s="381"/>
      <c r="AH36" s="372"/>
      <c r="AI36" s="382"/>
      <c r="AJ36" s="371"/>
      <c r="AK36" s="372"/>
      <c r="AL36" s="373"/>
      <c r="AM36" s="381"/>
      <c r="AN36" s="372"/>
      <c r="AO36" s="383"/>
    </row>
    <row r="37" spans="1:41" ht="30.75" customHeight="1" thickBot="1" x14ac:dyDescent="0.3">
      <c r="A37" s="48" t="s">
        <v>42</v>
      </c>
      <c r="B37" s="25" t="s">
        <v>43</v>
      </c>
      <c r="C37" s="278"/>
      <c r="D37" s="88">
        <v>174</v>
      </c>
      <c r="E37" s="89">
        <f>H37*1.5</f>
        <v>669</v>
      </c>
      <c r="F37" s="89">
        <f t="shared" si="10"/>
        <v>223</v>
      </c>
      <c r="G37" s="90">
        <v>132</v>
      </c>
      <c r="H37" s="89">
        <f>SUM(H38:H41)</f>
        <v>446</v>
      </c>
      <c r="I37" s="89">
        <f>SUM(I38:I41)</f>
        <v>127</v>
      </c>
      <c r="J37" s="89">
        <f>SUM(J38:J41)</f>
        <v>319</v>
      </c>
      <c r="K37" s="133">
        <f>SUM(K38:K41)</f>
        <v>0</v>
      </c>
      <c r="L37" s="228"/>
      <c r="M37" s="89"/>
      <c r="N37" s="150"/>
      <c r="O37" s="134"/>
      <c r="P37" s="89"/>
      <c r="Q37" s="229"/>
      <c r="R37" s="228">
        <f t="shared" ref="R37:AO37" si="14">SUM(R38:R41)</f>
        <v>48</v>
      </c>
      <c r="S37" s="89">
        <f t="shared" si="14"/>
        <v>44</v>
      </c>
      <c r="T37" s="150">
        <f t="shared" si="14"/>
        <v>0</v>
      </c>
      <c r="U37" s="134">
        <f t="shared" si="14"/>
        <v>34</v>
      </c>
      <c r="V37" s="89">
        <f t="shared" si="14"/>
        <v>30</v>
      </c>
      <c r="W37" s="229">
        <f t="shared" si="14"/>
        <v>0</v>
      </c>
      <c r="X37" s="228">
        <f t="shared" si="14"/>
        <v>102</v>
      </c>
      <c r="Y37" s="89">
        <f t="shared" si="14"/>
        <v>35</v>
      </c>
      <c r="Z37" s="150">
        <f t="shared" si="14"/>
        <v>0</v>
      </c>
      <c r="AA37" s="134">
        <f t="shared" si="14"/>
        <v>52</v>
      </c>
      <c r="AB37" s="89">
        <f t="shared" si="14"/>
        <v>30</v>
      </c>
      <c r="AC37" s="229">
        <f t="shared" si="14"/>
        <v>0</v>
      </c>
      <c r="AD37" s="228">
        <f t="shared" si="14"/>
        <v>108</v>
      </c>
      <c r="AE37" s="89">
        <f t="shared" si="14"/>
        <v>94</v>
      </c>
      <c r="AF37" s="150">
        <f t="shared" si="14"/>
        <v>0</v>
      </c>
      <c r="AG37" s="134">
        <f t="shared" si="14"/>
        <v>102</v>
      </c>
      <c r="AH37" s="89">
        <f t="shared" si="14"/>
        <v>86</v>
      </c>
      <c r="AI37" s="229">
        <f t="shared" si="14"/>
        <v>0</v>
      </c>
      <c r="AJ37" s="228">
        <f t="shared" si="14"/>
        <v>0</v>
      </c>
      <c r="AK37" s="89">
        <f t="shared" si="14"/>
        <v>0</v>
      </c>
      <c r="AL37" s="150">
        <f t="shared" si="14"/>
        <v>0</v>
      </c>
      <c r="AM37" s="134">
        <f t="shared" si="14"/>
        <v>0</v>
      </c>
      <c r="AN37" s="89">
        <f t="shared" si="14"/>
        <v>0</v>
      </c>
      <c r="AO37" s="135">
        <f t="shared" si="14"/>
        <v>0</v>
      </c>
    </row>
    <row r="38" spans="1:41" ht="15" x14ac:dyDescent="0.2">
      <c r="A38" s="20" t="s">
        <v>44</v>
      </c>
      <c r="B38" s="21" t="s">
        <v>32</v>
      </c>
      <c r="C38" s="274" t="s">
        <v>138</v>
      </c>
      <c r="D38" s="53"/>
      <c r="E38" s="187">
        <f t="shared" si="9"/>
        <v>76.5</v>
      </c>
      <c r="F38" s="187">
        <f t="shared" si="10"/>
        <v>25.5</v>
      </c>
      <c r="G38" s="55"/>
      <c r="H38" s="54">
        <f>R38+U38+X38+AA38+AD38+AG38+AJ38+AM38</f>
        <v>51</v>
      </c>
      <c r="I38" s="54">
        <f t="shared" si="12"/>
        <v>31</v>
      </c>
      <c r="J38" s="54">
        <f>S38+V38+Y38+AB38+AE38+AH38+AK38+AN38</f>
        <v>20</v>
      </c>
      <c r="K38" s="217"/>
      <c r="L38" s="230"/>
      <c r="M38" s="51"/>
      <c r="N38" s="151"/>
      <c r="O38" s="122"/>
      <c r="P38" s="51"/>
      <c r="Q38" s="231"/>
      <c r="R38" s="374"/>
      <c r="S38" s="375"/>
      <c r="T38" s="376"/>
      <c r="U38" s="377"/>
      <c r="V38" s="375"/>
      <c r="W38" s="378"/>
      <c r="X38" s="374">
        <v>51</v>
      </c>
      <c r="Y38" s="375">
        <v>20</v>
      </c>
      <c r="Z38" s="376"/>
      <c r="AA38" s="377"/>
      <c r="AB38" s="375"/>
      <c r="AC38" s="378"/>
      <c r="AD38" s="374"/>
      <c r="AE38" s="375"/>
      <c r="AF38" s="376"/>
      <c r="AG38" s="377"/>
      <c r="AH38" s="375"/>
      <c r="AI38" s="378"/>
      <c r="AJ38" s="374"/>
      <c r="AK38" s="375"/>
      <c r="AL38" s="376"/>
      <c r="AM38" s="377"/>
      <c r="AN38" s="375"/>
      <c r="AO38" s="379"/>
    </row>
    <row r="39" spans="1:41" ht="25.5" x14ac:dyDescent="0.2">
      <c r="A39" s="22" t="s">
        <v>45</v>
      </c>
      <c r="B39" s="13" t="s">
        <v>47</v>
      </c>
      <c r="C39" s="274" t="s">
        <v>138</v>
      </c>
      <c r="D39" s="37"/>
      <c r="E39" s="188">
        <f t="shared" si="9"/>
        <v>76.5</v>
      </c>
      <c r="F39" s="188">
        <f t="shared" si="10"/>
        <v>25.5</v>
      </c>
      <c r="G39" s="38"/>
      <c r="H39" s="31">
        <f>R39+U39+X39+AA39+AD39+AG39+AJ39+AM39</f>
        <v>51</v>
      </c>
      <c r="I39" s="31">
        <f t="shared" si="12"/>
        <v>36</v>
      </c>
      <c r="J39" s="31">
        <f>S39+V39+Y39+AB39+AE39+AH39+AK39+AN39</f>
        <v>15</v>
      </c>
      <c r="K39" s="63"/>
      <c r="L39" s="236"/>
      <c r="M39" s="43"/>
      <c r="N39" s="154"/>
      <c r="O39" s="123"/>
      <c r="P39" s="43"/>
      <c r="Q39" s="237"/>
      <c r="R39" s="361"/>
      <c r="S39" s="362"/>
      <c r="T39" s="363"/>
      <c r="U39" s="364"/>
      <c r="V39" s="362"/>
      <c r="W39" s="365"/>
      <c r="X39" s="357">
        <v>51</v>
      </c>
      <c r="Y39" s="358">
        <v>15</v>
      </c>
      <c r="Z39" s="359"/>
      <c r="AA39" s="360"/>
      <c r="AB39" s="358"/>
      <c r="AC39" s="384"/>
      <c r="AD39" s="357"/>
      <c r="AE39" s="358"/>
      <c r="AF39" s="359"/>
      <c r="AG39" s="360"/>
      <c r="AH39" s="358"/>
      <c r="AI39" s="384"/>
      <c r="AJ39" s="357"/>
      <c r="AK39" s="358"/>
      <c r="AL39" s="359"/>
      <c r="AM39" s="360"/>
      <c r="AN39" s="358"/>
      <c r="AO39" s="385"/>
    </row>
    <row r="40" spans="1:41" ht="38.25" x14ac:dyDescent="0.2">
      <c r="A40" s="22" t="s">
        <v>46</v>
      </c>
      <c r="B40" s="13" t="s">
        <v>155</v>
      </c>
      <c r="C40" s="274" t="s">
        <v>134</v>
      </c>
      <c r="D40" s="37"/>
      <c r="E40" s="188">
        <f t="shared" si="9"/>
        <v>393</v>
      </c>
      <c r="F40" s="188">
        <f t="shared" si="10"/>
        <v>131</v>
      </c>
      <c r="G40" s="38"/>
      <c r="H40" s="31">
        <f>R40+U40+X40+AA40+AD40+AG40+AJ40+AM40</f>
        <v>262</v>
      </c>
      <c r="I40" s="31">
        <f t="shared" si="12"/>
        <v>52</v>
      </c>
      <c r="J40" s="31">
        <f>S40+V40+Y40+AB40+AE40+AH40+AK40+AN40</f>
        <v>210</v>
      </c>
      <c r="K40" s="63"/>
      <c r="L40" s="232"/>
      <c r="M40" s="32"/>
      <c r="N40" s="152"/>
      <c r="O40" s="124"/>
      <c r="P40" s="32"/>
      <c r="Q40" s="233"/>
      <c r="R40" s="361"/>
      <c r="S40" s="362"/>
      <c r="T40" s="363"/>
      <c r="U40" s="364"/>
      <c r="V40" s="362"/>
      <c r="W40" s="365"/>
      <c r="X40" s="361"/>
      <c r="Y40" s="362"/>
      <c r="Z40" s="363"/>
      <c r="AA40" s="364">
        <v>52</v>
      </c>
      <c r="AB40" s="362">
        <v>30</v>
      </c>
      <c r="AC40" s="365"/>
      <c r="AD40" s="361">
        <v>108</v>
      </c>
      <c r="AE40" s="362">
        <v>94</v>
      </c>
      <c r="AF40" s="363"/>
      <c r="AG40" s="364">
        <v>102</v>
      </c>
      <c r="AH40" s="362">
        <v>86</v>
      </c>
      <c r="AI40" s="365"/>
      <c r="AJ40" s="361"/>
      <c r="AK40" s="362"/>
      <c r="AL40" s="363"/>
      <c r="AM40" s="364"/>
      <c r="AN40" s="362"/>
      <c r="AO40" s="380"/>
    </row>
    <row r="41" spans="1:41" ht="15.75" thickBot="1" x14ac:dyDescent="0.25">
      <c r="A41" s="22" t="s">
        <v>96</v>
      </c>
      <c r="B41" s="118" t="s">
        <v>97</v>
      </c>
      <c r="C41" s="274" t="s">
        <v>139</v>
      </c>
      <c r="D41" s="58"/>
      <c r="E41" s="188">
        <f t="shared" si="9"/>
        <v>123</v>
      </c>
      <c r="F41" s="188">
        <f t="shared" si="10"/>
        <v>41</v>
      </c>
      <c r="G41" s="60"/>
      <c r="H41" s="31">
        <f>R41+U41+X41+AA41+AD41+AG41+AJ41+AM41</f>
        <v>82</v>
      </c>
      <c r="I41" s="31">
        <f t="shared" si="12"/>
        <v>8</v>
      </c>
      <c r="J41" s="31">
        <f>S41+V41+Y41+AB41+AE41+AH41+AK41+AN41</f>
        <v>74</v>
      </c>
      <c r="K41" s="194"/>
      <c r="L41" s="238"/>
      <c r="M41" s="120"/>
      <c r="N41" s="155"/>
      <c r="O41" s="119"/>
      <c r="P41" s="120"/>
      <c r="Q41" s="239"/>
      <c r="R41" s="371">
        <v>48</v>
      </c>
      <c r="S41" s="372">
        <v>44</v>
      </c>
      <c r="T41" s="373"/>
      <c r="U41" s="381">
        <v>34</v>
      </c>
      <c r="V41" s="372">
        <v>30</v>
      </c>
      <c r="W41" s="382"/>
      <c r="X41" s="386"/>
      <c r="Y41" s="387"/>
      <c r="Z41" s="388"/>
      <c r="AA41" s="389"/>
      <c r="AB41" s="387"/>
      <c r="AC41" s="390"/>
      <c r="AD41" s="386"/>
      <c r="AE41" s="387"/>
      <c r="AF41" s="388"/>
      <c r="AG41" s="389"/>
      <c r="AH41" s="387"/>
      <c r="AI41" s="390"/>
      <c r="AJ41" s="386"/>
      <c r="AK41" s="387"/>
      <c r="AL41" s="388"/>
      <c r="AM41" s="389"/>
      <c r="AN41" s="387"/>
      <c r="AO41" s="391"/>
    </row>
    <row r="42" spans="1:41" ht="30" customHeight="1" thickBot="1" x14ac:dyDescent="0.3">
      <c r="A42" s="19" t="s">
        <v>48</v>
      </c>
      <c r="B42" s="69" t="s">
        <v>49</v>
      </c>
      <c r="C42" s="279"/>
      <c r="D42" s="87">
        <v>3435</v>
      </c>
      <c r="E42" s="66">
        <f>H42*1.5</f>
        <v>4471.5</v>
      </c>
      <c r="F42" s="66">
        <f t="shared" si="10"/>
        <v>1490.5</v>
      </c>
      <c r="G42" s="290">
        <v>2290</v>
      </c>
      <c r="H42" s="102">
        <f>H43+H55</f>
        <v>2981</v>
      </c>
      <c r="I42" s="66">
        <f t="shared" si="12"/>
        <v>1441</v>
      </c>
      <c r="J42" s="66">
        <f>J43+J55</f>
        <v>1540</v>
      </c>
      <c r="K42" s="68">
        <f>K43+K55</f>
        <v>150</v>
      </c>
      <c r="L42" s="240"/>
      <c r="M42" s="66"/>
      <c r="N42" s="156"/>
      <c r="O42" s="145"/>
      <c r="P42" s="66"/>
      <c r="Q42" s="241"/>
      <c r="R42" s="240">
        <f t="shared" ref="R42:AO42" si="15">R43+R55</f>
        <v>464</v>
      </c>
      <c r="S42" s="66">
        <f t="shared" si="15"/>
        <v>238</v>
      </c>
      <c r="T42" s="156">
        <f t="shared" si="15"/>
        <v>0</v>
      </c>
      <c r="U42" s="145">
        <f t="shared" si="15"/>
        <v>425</v>
      </c>
      <c r="V42" s="66">
        <f t="shared" si="15"/>
        <v>244</v>
      </c>
      <c r="W42" s="241">
        <f t="shared" si="15"/>
        <v>0</v>
      </c>
      <c r="X42" s="272">
        <f t="shared" si="15"/>
        <v>391</v>
      </c>
      <c r="Y42" s="66">
        <f t="shared" si="15"/>
        <v>196</v>
      </c>
      <c r="Z42" s="156">
        <f t="shared" si="15"/>
        <v>0</v>
      </c>
      <c r="AA42" s="180">
        <f t="shared" si="15"/>
        <v>364</v>
      </c>
      <c r="AB42" s="66">
        <f t="shared" si="15"/>
        <v>177</v>
      </c>
      <c r="AC42" s="241">
        <f t="shared" si="15"/>
        <v>30</v>
      </c>
      <c r="AD42" s="240">
        <f t="shared" si="15"/>
        <v>180</v>
      </c>
      <c r="AE42" s="66">
        <f t="shared" si="15"/>
        <v>88</v>
      </c>
      <c r="AF42" s="156">
        <f t="shared" si="15"/>
        <v>50</v>
      </c>
      <c r="AG42" s="145">
        <f t="shared" si="15"/>
        <v>391</v>
      </c>
      <c r="AH42" s="66">
        <f t="shared" si="15"/>
        <v>283</v>
      </c>
      <c r="AI42" s="241">
        <f t="shared" si="15"/>
        <v>0</v>
      </c>
      <c r="AJ42" s="272">
        <f t="shared" si="15"/>
        <v>406</v>
      </c>
      <c r="AK42" s="66">
        <f t="shared" si="15"/>
        <v>202</v>
      </c>
      <c r="AL42" s="156">
        <f t="shared" si="15"/>
        <v>20</v>
      </c>
      <c r="AM42" s="145">
        <f t="shared" si="15"/>
        <v>360</v>
      </c>
      <c r="AN42" s="66">
        <f t="shared" si="15"/>
        <v>202</v>
      </c>
      <c r="AO42" s="91">
        <f t="shared" si="15"/>
        <v>50</v>
      </c>
    </row>
    <row r="43" spans="1:41" ht="23.25" thickBot="1" x14ac:dyDescent="0.25">
      <c r="A43" s="92" t="s">
        <v>50</v>
      </c>
      <c r="B43" s="93" t="s">
        <v>51</v>
      </c>
      <c r="C43" s="197"/>
      <c r="D43" s="85">
        <v>1212</v>
      </c>
      <c r="E43" s="73">
        <f>SUM(E44:E53)</f>
        <v>1447</v>
      </c>
      <c r="F43" s="73">
        <f t="shared" si="10"/>
        <v>291</v>
      </c>
      <c r="G43" s="76">
        <v>826</v>
      </c>
      <c r="H43" s="103">
        <f>SUM(H44:H54)</f>
        <v>1156</v>
      </c>
      <c r="I43" s="103">
        <f>SUM(I44:I53)</f>
        <v>433</v>
      </c>
      <c r="J43" s="103">
        <f>SUM(J44:J53)</f>
        <v>532</v>
      </c>
      <c r="K43" s="176">
        <f>SUM(K44:K54)</f>
        <v>20</v>
      </c>
      <c r="L43" s="242"/>
      <c r="M43" s="95"/>
      <c r="N43" s="157"/>
      <c r="O43" s="136"/>
      <c r="P43" s="95"/>
      <c r="Q43" s="243"/>
      <c r="R43" s="242">
        <f t="shared" ref="R43:AI43" si="16">SUM(R44:R53)</f>
        <v>208</v>
      </c>
      <c r="S43" s="95">
        <f t="shared" si="16"/>
        <v>88</v>
      </c>
      <c r="T43" s="157">
        <f t="shared" si="16"/>
        <v>0</v>
      </c>
      <c r="U43" s="136">
        <f t="shared" si="16"/>
        <v>187</v>
      </c>
      <c r="V43" s="95">
        <f t="shared" si="16"/>
        <v>102</v>
      </c>
      <c r="W43" s="243">
        <f t="shared" si="16"/>
        <v>0</v>
      </c>
      <c r="X43" s="242">
        <f t="shared" si="16"/>
        <v>204</v>
      </c>
      <c r="Y43" s="95">
        <f t="shared" si="16"/>
        <v>110</v>
      </c>
      <c r="Z43" s="157">
        <f t="shared" si="16"/>
        <v>0</v>
      </c>
      <c r="AA43" s="136">
        <f>SUM(AA44:AA53)</f>
        <v>52</v>
      </c>
      <c r="AB43" s="95">
        <f t="shared" si="16"/>
        <v>42</v>
      </c>
      <c r="AC43" s="243">
        <f t="shared" si="16"/>
        <v>0</v>
      </c>
      <c r="AD43" s="242">
        <f>SUM(AD44:AD53)</f>
        <v>36</v>
      </c>
      <c r="AE43" s="95">
        <f t="shared" si="16"/>
        <v>32</v>
      </c>
      <c r="AF43" s="157">
        <f t="shared" si="16"/>
        <v>0</v>
      </c>
      <c r="AG43" s="136">
        <f>SUM(AG44:AG54)</f>
        <v>221</v>
      </c>
      <c r="AH43" s="95">
        <f>SUM(AH44:AH54)</f>
        <v>130</v>
      </c>
      <c r="AI43" s="243">
        <f t="shared" si="16"/>
        <v>0</v>
      </c>
      <c r="AJ43" s="242">
        <f t="shared" ref="AJ43:AO43" si="17">SUM(AJ44:AJ54)</f>
        <v>140</v>
      </c>
      <c r="AK43" s="95">
        <f t="shared" si="17"/>
        <v>70</v>
      </c>
      <c r="AL43" s="157">
        <f t="shared" si="17"/>
        <v>20</v>
      </c>
      <c r="AM43" s="136">
        <f t="shared" si="17"/>
        <v>108</v>
      </c>
      <c r="AN43" s="95">
        <f t="shared" si="17"/>
        <v>48</v>
      </c>
      <c r="AO43" s="96">
        <f t="shared" si="17"/>
        <v>0</v>
      </c>
    </row>
    <row r="44" spans="1:41" ht="15" x14ac:dyDescent="0.2">
      <c r="A44" s="15" t="s">
        <v>180</v>
      </c>
      <c r="B44" s="16" t="s">
        <v>98</v>
      </c>
      <c r="C44" s="274" t="s">
        <v>138</v>
      </c>
      <c r="D44" s="45"/>
      <c r="E44" s="190">
        <f t="shared" si="9"/>
        <v>153</v>
      </c>
      <c r="F44" s="190">
        <f t="shared" si="10"/>
        <v>51</v>
      </c>
      <c r="G44" s="47"/>
      <c r="H44" s="46">
        <f>R44+U44+X44+AA44+AD44+AG44+AJ44+AM44</f>
        <v>102</v>
      </c>
      <c r="I44" s="46">
        <f t="shared" si="12"/>
        <v>51</v>
      </c>
      <c r="J44" s="46">
        <f>S44+V44+Y44+AB44+AE44+AH44+AK44+AN44</f>
        <v>51</v>
      </c>
      <c r="K44" s="62"/>
      <c r="L44" s="236"/>
      <c r="M44" s="43"/>
      <c r="N44" s="154"/>
      <c r="O44" s="123"/>
      <c r="P44" s="43"/>
      <c r="Q44" s="237"/>
      <c r="R44" s="357"/>
      <c r="S44" s="358"/>
      <c r="T44" s="359"/>
      <c r="U44" s="360">
        <v>34</v>
      </c>
      <c r="V44" s="358">
        <v>24</v>
      </c>
      <c r="W44" s="384"/>
      <c r="X44" s="357">
        <v>68</v>
      </c>
      <c r="Y44" s="358">
        <v>27</v>
      </c>
      <c r="Z44" s="359"/>
      <c r="AA44" s="360"/>
      <c r="AB44" s="358"/>
      <c r="AC44" s="384"/>
      <c r="AD44" s="357"/>
      <c r="AE44" s="358"/>
      <c r="AF44" s="359"/>
      <c r="AG44" s="360"/>
      <c r="AH44" s="358"/>
      <c r="AI44" s="384"/>
      <c r="AJ44" s="357"/>
      <c r="AK44" s="358"/>
      <c r="AL44" s="359"/>
      <c r="AM44" s="360"/>
      <c r="AN44" s="358"/>
      <c r="AO44" s="385"/>
    </row>
    <row r="45" spans="1:41" ht="25.5" x14ac:dyDescent="0.2">
      <c r="A45" s="15" t="s">
        <v>181</v>
      </c>
      <c r="B45" s="18" t="s">
        <v>99</v>
      </c>
      <c r="C45" s="186" t="s">
        <v>128</v>
      </c>
      <c r="D45" s="37"/>
      <c r="E45" s="190">
        <f t="shared" si="9"/>
        <v>99</v>
      </c>
      <c r="F45" s="188">
        <f t="shared" si="10"/>
        <v>33</v>
      </c>
      <c r="G45" s="38"/>
      <c r="H45" s="46">
        <f t="shared" ref="H45:H54" si="18">R45+U45+X45+AA45+AD45+AG45+AJ45+AM45</f>
        <v>66</v>
      </c>
      <c r="I45" s="46">
        <f t="shared" si="12"/>
        <v>52</v>
      </c>
      <c r="J45" s="46">
        <f t="shared" ref="J45:J54" si="19">S45+V45+Y45+AB45+AE45+AH45+AK45+AN45</f>
        <v>14</v>
      </c>
      <c r="K45" s="63"/>
      <c r="L45" s="232"/>
      <c r="M45" s="32"/>
      <c r="N45" s="152"/>
      <c r="O45" s="124"/>
      <c r="P45" s="32"/>
      <c r="Q45" s="233"/>
      <c r="R45" s="361">
        <v>32</v>
      </c>
      <c r="S45" s="362">
        <v>4</v>
      </c>
      <c r="T45" s="363"/>
      <c r="U45" s="364">
        <v>34</v>
      </c>
      <c r="V45" s="362">
        <v>10</v>
      </c>
      <c r="W45" s="365"/>
      <c r="X45" s="361"/>
      <c r="Y45" s="362"/>
      <c r="Z45" s="363"/>
      <c r="AA45" s="364"/>
      <c r="AB45" s="362"/>
      <c r="AC45" s="365"/>
      <c r="AD45" s="361"/>
      <c r="AE45" s="362"/>
      <c r="AF45" s="363"/>
      <c r="AG45" s="364"/>
      <c r="AH45" s="362"/>
      <c r="AI45" s="365"/>
      <c r="AJ45" s="361"/>
      <c r="AK45" s="362"/>
      <c r="AL45" s="363"/>
      <c r="AM45" s="364"/>
      <c r="AN45" s="362"/>
      <c r="AO45" s="380"/>
    </row>
    <row r="46" spans="1:41" ht="15" x14ac:dyDescent="0.2">
      <c r="A46" s="15" t="s">
        <v>182</v>
      </c>
      <c r="B46" s="18" t="s">
        <v>100</v>
      </c>
      <c r="C46" s="186" t="s">
        <v>129</v>
      </c>
      <c r="D46" s="37"/>
      <c r="E46" s="190">
        <f t="shared" si="9"/>
        <v>120</v>
      </c>
      <c r="F46" s="188">
        <f t="shared" si="10"/>
        <v>40</v>
      </c>
      <c r="G46" s="38"/>
      <c r="H46" s="46">
        <f t="shared" si="18"/>
        <v>80</v>
      </c>
      <c r="I46" s="46">
        <f t="shared" si="12"/>
        <v>56</v>
      </c>
      <c r="J46" s="46">
        <f t="shared" si="19"/>
        <v>24</v>
      </c>
      <c r="K46" s="63"/>
      <c r="L46" s="232"/>
      <c r="M46" s="32"/>
      <c r="N46" s="152"/>
      <c r="O46" s="124"/>
      <c r="P46" s="32"/>
      <c r="Q46" s="233"/>
      <c r="R46" s="361">
        <v>80</v>
      </c>
      <c r="S46" s="362">
        <v>24</v>
      </c>
      <c r="T46" s="363"/>
      <c r="U46" s="364"/>
      <c r="V46" s="362"/>
      <c r="W46" s="365"/>
      <c r="X46" s="361"/>
      <c r="Y46" s="362"/>
      <c r="Z46" s="363"/>
      <c r="AA46" s="364"/>
      <c r="AB46" s="362"/>
      <c r="AC46" s="365"/>
      <c r="AD46" s="361"/>
      <c r="AE46" s="362"/>
      <c r="AF46" s="363"/>
      <c r="AG46" s="364"/>
      <c r="AH46" s="362"/>
      <c r="AI46" s="365"/>
      <c r="AJ46" s="361"/>
      <c r="AK46" s="362"/>
      <c r="AL46" s="363"/>
      <c r="AM46" s="364"/>
      <c r="AN46" s="362"/>
      <c r="AO46" s="380"/>
    </row>
    <row r="47" spans="1:41" ht="25.5" x14ac:dyDescent="0.2">
      <c r="A47" s="15" t="s">
        <v>183</v>
      </c>
      <c r="B47" s="13" t="s">
        <v>101</v>
      </c>
      <c r="C47" s="274" t="s">
        <v>141</v>
      </c>
      <c r="D47" s="37"/>
      <c r="E47" s="190">
        <f t="shared" si="9"/>
        <v>534</v>
      </c>
      <c r="F47" s="188">
        <f t="shared" si="10"/>
        <v>178</v>
      </c>
      <c r="G47" s="38"/>
      <c r="H47" s="46">
        <f t="shared" si="18"/>
        <v>356</v>
      </c>
      <c r="I47" s="46">
        <f t="shared" si="12"/>
        <v>62</v>
      </c>
      <c r="J47" s="46">
        <f t="shared" si="19"/>
        <v>294</v>
      </c>
      <c r="K47" s="63"/>
      <c r="L47" s="232"/>
      <c r="M47" s="32"/>
      <c r="N47" s="152"/>
      <c r="O47" s="124"/>
      <c r="P47" s="32"/>
      <c r="Q47" s="233"/>
      <c r="R47" s="361">
        <v>64</v>
      </c>
      <c r="S47" s="362">
        <v>50</v>
      </c>
      <c r="T47" s="363"/>
      <c r="U47" s="364">
        <v>68</v>
      </c>
      <c r="V47" s="362">
        <v>56</v>
      </c>
      <c r="W47" s="365"/>
      <c r="X47" s="361">
        <v>68</v>
      </c>
      <c r="Y47" s="362">
        <v>56</v>
      </c>
      <c r="Z47" s="363"/>
      <c r="AA47" s="364">
        <v>52</v>
      </c>
      <c r="AB47" s="362">
        <v>42</v>
      </c>
      <c r="AC47" s="365"/>
      <c r="AD47" s="361">
        <v>36</v>
      </c>
      <c r="AE47" s="362">
        <v>32</v>
      </c>
      <c r="AF47" s="363"/>
      <c r="AG47" s="364">
        <v>68</v>
      </c>
      <c r="AH47" s="362">
        <v>58</v>
      </c>
      <c r="AI47" s="365"/>
      <c r="AJ47" s="361"/>
      <c r="AK47" s="362"/>
      <c r="AL47" s="363"/>
      <c r="AM47" s="364"/>
      <c r="AN47" s="362"/>
      <c r="AO47" s="380"/>
    </row>
    <row r="48" spans="1:41" ht="15" x14ac:dyDescent="0.2">
      <c r="A48" s="15" t="s">
        <v>184</v>
      </c>
      <c r="B48" s="18" t="s">
        <v>102</v>
      </c>
      <c r="C48" s="186" t="s">
        <v>128</v>
      </c>
      <c r="D48" s="37"/>
      <c r="E48" s="190">
        <v>124</v>
      </c>
      <c r="F48" s="188">
        <f t="shared" si="10"/>
        <v>41</v>
      </c>
      <c r="G48" s="38"/>
      <c r="H48" s="46">
        <f t="shared" si="18"/>
        <v>83</v>
      </c>
      <c r="I48" s="46">
        <f t="shared" si="12"/>
        <v>61</v>
      </c>
      <c r="J48" s="46">
        <f t="shared" si="19"/>
        <v>22</v>
      </c>
      <c r="K48" s="63"/>
      <c r="L48" s="232"/>
      <c r="M48" s="32"/>
      <c r="N48" s="152"/>
      <c r="O48" s="124"/>
      <c r="P48" s="32"/>
      <c r="Q48" s="233"/>
      <c r="R48" s="361">
        <v>32</v>
      </c>
      <c r="S48" s="362">
        <v>10</v>
      </c>
      <c r="T48" s="363"/>
      <c r="U48" s="364">
        <v>51</v>
      </c>
      <c r="V48" s="362">
        <v>12</v>
      </c>
      <c r="W48" s="365"/>
      <c r="X48" s="361"/>
      <c r="Y48" s="362"/>
      <c r="Z48" s="363"/>
      <c r="AA48" s="364"/>
      <c r="AB48" s="362"/>
      <c r="AC48" s="365"/>
      <c r="AD48" s="361"/>
      <c r="AE48" s="362"/>
      <c r="AF48" s="363"/>
      <c r="AG48" s="364"/>
      <c r="AH48" s="362"/>
      <c r="AI48" s="365"/>
      <c r="AJ48" s="361"/>
      <c r="AK48" s="362"/>
      <c r="AL48" s="363"/>
      <c r="AM48" s="364"/>
      <c r="AN48" s="362"/>
      <c r="AO48" s="380"/>
    </row>
    <row r="49" spans="1:41" ht="38.25" x14ac:dyDescent="0.2">
      <c r="A49" s="15" t="s">
        <v>185</v>
      </c>
      <c r="B49" s="18" t="s">
        <v>52</v>
      </c>
      <c r="C49" s="186" t="s">
        <v>140</v>
      </c>
      <c r="D49" s="37"/>
      <c r="E49" s="190">
        <f t="shared" si="9"/>
        <v>72</v>
      </c>
      <c r="F49" s="188">
        <f t="shared" si="10"/>
        <v>24</v>
      </c>
      <c r="G49" s="38"/>
      <c r="H49" s="46">
        <f t="shared" si="18"/>
        <v>48</v>
      </c>
      <c r="I49" s="46">
        <f t="shared" si="12"/>
        <v>28</v>
      </c>
      <c r="J49" s="46">
        <f t="shared" si="19"/>
        <v>20</v>
      </c>
      <c r="K49" s="63"/>
      <c r="L49" s="232"/>
      <c r="M49" s="32"/>
      <c r="N49" s="152"/>
      <c r="O49" s="124"/>
      <c r="P49" s="32"/>
      <c r="Q49" s="233"/>
      <c r="R49" s="361"/>
      <c r="S49" s="362"/>
      <c r="T49" s="363"/>
      <c r="U49" s="364"/>
      <c r="V49" s="362"/>
      <c r="W49" s="365"/>
      <c r="X49" s="361"/>
      <c r="Y49" s="362"/>
      <c r="Z49" s="363"/>
      <c r="AA49" s="364"/>
      <c r="AB49" s="362"/>
      <c r="AC49" s="365"/>
      <c r="AD49" s="361"/>
      <c r="AE49" s="362"/>
      <c r="AF49" s="363"/>
      <c r="AG49" s="364"/>
      <c r="AH49" s="362"/>
      <c r="AI49" s="365"/>
      <c r="AJ49" s="361"/>
      <c r="AK49" s="362"/>
      <c r="AL49" s="363"/>
      <c r="AM49" s="364">
        <v>48</v>
      </c>
      <c r="AN49" s="362">
        <v>20</v>
      </c>
      <c r="AO49" s="380"/>
    </row>
    <row r="50" spans="1:41" ht="15" x14ac:dyDescent="0.2">
      <c r="A50" s="15" t="s">
        <v>186</v>
      </c>
      <c r="B50" s="18" t="s">
        <v>103</v>
      </c>
      <c r="C50" s="186" t="s">
        <v>140</v>
      </c>
      <c r="D50" s="37"/>
      <c r="E50" s="190">
        <f t="shared" si="9"/>
        <v>90</v>
      </c>
      <c r="F50" s="188">
        <f t="shared" si="10"/>
        <v>30</v>
      </c>
      <c r="G50" s="38"/>
      <c r="H50" s="46">
        <f t="shared" si="18"/>
        <v>60</v>
      </c>
      <c r="I50" s="46">
        <f t="shared" si="12"/>
        <v>32</v>
      </c>
      <c r="J50" s="46">
        <f t="shared" si="19"/>
        <v>28</v>
      </c>
      <c r="K50" s="63"/>
      <c r="L50" s="232"/>
      <c r="M50" s="32"/>
      <c r="N50" s="152"/>
      <c r="O50" s="124"/>
      <c r="P50" s="32"/>
      <c r="Q50" s="233"/>
      <c r="R50" s="361"/>
      <c r="S50" s="362"/>
      <c r="T50" s="363"/>
      <c r="U50" s="364"/>
      <c r="V50" s="362"/>
      <c r="W50" s="365"/>
      <c r="X50" s="361"/>
      <c r="Y50" s="362"/>
      <c r="Z50" s="363"/>
      <c r="AA50" s="364"/>
      <c r="AB50" s="362"/>
      <c r="AC50" s="365"/>
      <c r="AD50" s="361"/>
      <c r="AE50" s="362"/>
      <c r="AF50" s="363"/>
      <c r="AG50" s="364"/>
      <c r="AH50" s="362"/>
      <c r="AI50" s="365"/>
      <c r="AJ50" s="361"/>
      <c r="AK50" s="362"/>
      <c r="AL50" s="363"/>
      <c r="AM50" s="364">
        <v>60</v>
      </c>
      <c r="AN50" s="362">
        <v>28</v>
      </c>
      <c r="AO50" s="380"/>
    </row>
    <row r="51" spans="1:41" ht="15" x14ac:dyDescent="0.2">
      <c r="A51" s="15" t="s">
        <v>187</v>
      </c>
      <c r="B51" s="18" t="s">
        <v>104</v>
      </c>
      <c r="C51" s="186" t="s">
        <v>130</v>
      </c>
      <c r="D51" s="37"/>
      <c r="E51" s="190">
        <f t="shared" si="9"/>
        <v>102</v>
      </c>
      <c r="F51" s="188">
        <f t="shared" si="10"/>
        <v>34</v>
      </c>
      <c r="G51" s="38"/>
      <c r="H51" s="46">
        <f t="shared" si="18"/>
        <v>68</v>
      </c>
      <c r="I51" s="46">
        <f t="shared" si="12"/>
        <v>36</v>
      </c>
      <c r="J51" s="46">
        <f t="shared" si="19"/>
        <v>32</v>
      </c>
      <c r="K51" s="63"/>
      <c r="L51" s="232"/>
      <c r="M51" s="32"/>
      <c r="N51" s="152"/>
      <c r="O51" s="124"/>
      <c r="P51" s="32"/>
      <c r="Q51" s="233"/>
      <c r="R51" s="361"/>
      <c r="S51" s="362"/>
      <c r="T51" s="363"/>
      <c r="U51" s="364"/>
      <c r="V51" s="362"/>
      <c r="W51" s="365"/>
      <c r="X51" s="361"/>
      <c r="Y51" s="362"/>
      <c r="Z51" s="363"/>
      <c r="AA51" s="364"/>
      <c r="AB51" s="362"/>
      <c r="AC51" s="365"/>
      <c r="AD51" s="361"/>
      <c r="AE51" s="362"/>
      <c r="AF51" s="363"/>
      <c r="AG51" s="364">
        <v>68</v>
      </c>
      <c r="AH51" s="362">
        <v>32</v>
      </c>
      <c r="AI51" s="365"/>
      <c r="AJ51" s="361"/>
      <c r="AK51" s="362"/>
      <c r="AL51" s="363"/>
      <c r="AM51" s="364"/>
      <c r="AN51" s="362"/>
      <c r="AO51" s="380"/>
    </row>
    <row r="52" spans="1:41" ht="25.5" x14ac:dyDescent="0.2">
      <c r="A52" s="15" t="s">
        <v>188</v>
      </c>
      <c r="B52" s="13" t="s">
        <v>105</v>
      </c>
      <c r="C52" s="186" t="s">
        <v>134</v>
      </c>
      <c r="D52" s="37"/>
      <c r="E52" s="190">
        <f t="shared" si="9"/>
        <v>51</v>
      </c>
      <c r="F52" s="188">
        <f t="shared" si="10"/>
        <v>17</v>
      </c>
      <c r="G52" s="38"/>
      <c r="H52" s="46">
        <f t="shared" si="18"/>
        <v>34</v>
      </c>
      <c r="I52" s="46">
        <f t="shared" si="12"/>
        <v>14</v>
      </c>
      <c r="J52" s="46">
        <f t="shared" si="19"/>
        <v>20</v>
      </c>
      <c r="K52" s="63"/>
      <c r="L52" s="232"/>
      <c r="M52" s="32"/>
      <c r="N52" s="152"/>
      <c r="O52" s="124"/>
      <c r="P52" s="32"/>
      <c r="Q52" s="233"/>
      <c r="R52" s="361"/>
      <c r="S52" s="362"/>
      <c r="T52" s="363"/>
      <c r="U52" s="364"/>
      <c r="V52" s="362"/>
      <c r="W52" s="365"/>
      <c r="X52" s="361"/>
      <c r="Y52" s="362"/>
      <c r="Z52" s="363"/>
      <c r="AA52" s="364"/>
      <c r="AB52" s="362"/>
      <c r="AC52" s="365"/>
      <c r="AD52" s="361"/>
      <c r="AE52" s="362"/>
      <c r="AF52" s="363"/>
      <c r="AG52" s="364">
        <v>34</v>
      </c>
      <c r="AH52" s="362">
        <v>20</v>
      </c>
      <c r="AI52" s="365"/>
      <c r="AJ52" s="361"/>
      <c r="AK52" s="362"/>
      <c r="AL52" s="363"/>
      <c r="AM52" s="364"/>
      <c r="AN52" s="362"/>
      <c r="AO52" s="380"/>
    </row>
    <row r="53" spans="1:41" ht="25.5" x14ac:dyDescent="0.2">
      <c r="A53" s="15" t="s">
        <v>189</v>
      </c>
      <c r="B53" s="18" t="s">
        <v>53</v>
      </c>
      <c r="C53" s="274" t="s">
        <v>138</v>
      </c>
      <c r="D53" s="37"/>
      <c r="E53" s="190">
        <f t="shared" si="9"/>
        <v>102</v>
      </c>
      <c r="F53" s="188">
        <f t="shared" si="10"/>
        <v>34</v>
      </c>
      <c r="G53" s="38">
        <v>68</v>
      </c>
      <c r="H53" s="46">
        <f t="shared" si="18"/>
        <v>68</v>
      </c>
      <c r="I53" s="46">
        <f t="shared" si="12"/>
        <v>41</v>
      </c>
      <c r="J53" s="46">
        <f t="shared" si="19"/>
        <v>27</v>
      </c>
      <c r="K53" s="63"/>
      <c r="L53" s="232"/>
      <c r="M53" s="32"/>
      <c r="N53" s="152"/>
      <c r="O53" s="124"/>
      <c r="P53" s="32"/>
      <c r="Q53" s="233"/>
      <c r="R53" s="361"/>
      <c r="S53" s="362"/>
      <c r="T53" s="363"/>
      <c r="U53" s="364"/>
      <c r="V53" s="362"/>
      <c r="W53" s="365"/>
      <c r="X53" s="361">
        <v>68</v>
      </c>
      <c r="Y53" s="362">
        <v>27</v>
      </c>
      <c r="Z53" s="363"/>
      <c r="AA53" s="364"/>
      <c r="AB53" s="362"/>
      <c r="AC53" s="365"/>
      <c r="AD53" s="361"/>
      <c r="AE53" s="362"/>
      <c r="AF53" s="363"/>
      <c r="AG53" s="364"/>
      <c r="AH53" s="362"/>
      <c r="AI53" s="365"/>
      <c r="AJ53" s="361"/>
      <c r="AK53" s="362"/>
      <c r="AL53" s="363"/>
      <c r="AM53" s="364"/>
      <c r="AN53" s="362"/>
      <c r="AO53" s="380"/>
    </row>
    <row r="54" spans="1:41" ht="18" customHeight="1" thickBot="1" x14ac:dyDescent="0.25">
      <c r="A54" s="15" t="s">
        <v>156</v>
      </c>
      <c r="B54" s="18" t="s">
        <v>157</v>
      </c>
      <c r="C54" s="186" t="s">
        <v>152</v>
      </c>
      <c r="D54" s="285"/>
      <c r="E54" s="190">
        <f t="shared" si="9"/>
        <v>286.5</v>
      </c>
      <c r="F54" s="188">
        <f t="shared" si="10"/>
        <v>95.5</v>
      </c>
      <c r="G54" s="286"/>
      <c r="H54" s="46">
        <f t="shared" si="18"/>
        <v>191</v>
      </c>
      <c r="I54" s="46">
        <f t="shared" si="12"/>
        <v>101</v>
      </c>
      <c r="J54" s="46">
        <f t="shared" si="19"/>
        <v>90</v>
      </c>
      <c r="K54" s="293">
        <v>20</v>
      </c>
      <c r="L54" s="238"/>
      <c r="M54" s="120"/>
      <c r="N54" s="121"/>
      <c r="O54" s="294"/>
      <c r="P54" s="120"/>
      <c r="Q54" s="239"/>
      <c r="R54" s="389"/>
      <c r="S54" s="387"/>
      <c r="T54" s="392"/>
      <c r="U54" s="393"/>
      <c r="V54" s="387"/>
      <c r="W54" s="390"/>
      <c r="X54" s="389"/>
      <c r="Y54" s="387"/>
      <c r="Z54" s="392"/>
      <c r="AA54" s="393"/>
      <c r="AB54" s="387"/>
      <c r="AC54" s="390"/>
      <c r="AD54" s="389"/>
      <c r="AE54" s="387"/>
      <c r="AF54" s="392"/>
      <c r="AG54" s="393">
        <v>51</v>
      </c>
      <c r="AH54" s="387">
        <v>20</v>
      </c>
      <c r="AI54" s="390"/>
      <c r="AJ54" s="389">
        <v>140</v>
      </c>
      <c r="AK54" s="387">
        <v>70</v>
      </c>
      <c r="AL54" s="392">
        <v>20</v>
      </c>
      <c r="AM54" s="393"/>
      <c r="AN54" s="387"/>
      <c r="AO54" s="391"/>
    </row>
    <row r="55" spans="1:41" ht="21.75" customHeight="1" thickBot="1" x14ac:dyDescent="0.25">
      <c r="A55" s="99" t="s">
        <v>54</v>
      </c>
      <c r="B55" s="100" t="s">
        <v>55</v>
      </c>
      <c r="C55" s="280"/>
      <c r="D55" s="85">
        <v>2160</v>
      </c>
      <c r="E55" s="103">
        <f>E56+E60+E65+E73+E77</f>
        <v>2590.5</v>
      </c>
      <c r="F55" s="103">
        <f>F56+F60+F65+F73+F77</f>
        <v>863.5</v>
      </c>
      <c r="G55" s="76">
        <v>1464</v>
      </c>
      <c r="H55" s="103">
        <f>H56+H60+H65+H69+H73+H77</f>
        <v>1825</v>
      </c>
      <c r="I55" s="103">
        <f>I56+I60+I65+I69+I73+I77</f>
        <v>687</v>
      </c>
      <c r="J55" s="103">
        <f>J56+J60+J65+J69+J73+J77</f>
        <v>1008</v>
      </c>
      <c r="K55" s="176">
        <f>K56+K60+K65+K69+K73+K77</f>
        <v>130</v>
      </c>
      <c r="L55" s="244"/>
      <c r="M55" s="73"/>
      <c r="N55" s="158"/>
      <c r="O55" s="146"/>
      <c r="P55" s="73"/>
      <c r="Q55" s="245"/>
      <c r="R55" s="261">
        <f t="shared" ref="R55:AO55" si="20">R56+R60+R65+R69+R73+R77</f>
        <v>256</v>
      </c>
      <c r="S55" s="103">
        <f t="shared" si="20"/>
        <v>150</v>
      </c>
      <c r="T55" s="172">
        <f t="shared" si="20"/>
        <v>0</v>
      </c>
      <c r="U55" s="167">
        <f t="shared" si="20"/>
        <v>238</v>
      </c>
      <c r="V55" s="103">
        <f t="shared" si="20"/>
        <v>142</v>
      </c>
      <c r="W55" s="262">
        <f t="shared" si="20"/>
        <v>0</v>
      </c>
      <c r="X55" s="261">
        <f t="shared" si="20"/>
        <v>187</v>
      </c>
      <c r="Y55" s="103">
        <f t="shared" si="20"/>
        <v>86</v>
      </c>
      <c r="Z55" s="172">
        <f t="shared" si="20"/>
        <v>0</v>
      </c>
      <c r="AA55" s="167">
        <f>AA56+AA60+AA65+AA69+AA73+AA77</f>
        <v>312</v>
      </c>
      <c r="AB55" s="103">
        <f t="shared" si="20"/>
        <v>135</v>
      </c>
      <c r="AC55" s="262">
        <f t="shared" si="20"/>
        <v>30</v>
      </c>
      <c r="AD55" s="261">
        <f t="shared" si="20"/>
        <v>144</v>
      </c>
      <c r="AE55" s="103">
        <f t="shared" si="20"/>
        <v>56</v>
      </c>
      <c r="AF55" s="172">
        <f t="shared" si="20"/>
        <v>50</v>
      </c>
      <c r="AG55" s="167">
        <f t="shared" si="20"/>
        <v>170</v>
      </c>
      <c r="AH55" s="103">
        <f>AH56+AH60+AH65+AH69+AH73+AH77</f>
        <v>153</v>
      </c>
      <c r="AI55" s="262">
        <f t="shared" si="20"/>
        <v>0</v>
      </c>
      <c r="AJ55" s="261">
        <f t="shared" si="20"/>
        <v>266</v>
      </c>
      <c r="AK55" s="103">
        <f t="shared" si="20"/>
        <v>132</v>
      </c>
      <c r="AL55" s="172">
        <f t="shared" si="20"/>
        <v>0</v>
      </c>
      <c r="AM55" s="167">
        <f t="shared" si="20"/>
        <v>252</v>
      </c>
      <c r="AN55" s="103">
        <f t="shared" si="20"/>
        <v>154</v>
      </c>
      <c r="AO55" s="179">
        <f t="shared" si="20"/>
        <v>50</v>
      </c>
    </row>
    <row r="56" spans="1:41" ht="23.25" thickBot="1" x14ac:dyDescent="0.25">
      <c r="A56" s="97" t="s">
        <v>56</v>
      </c>
      <c r="B56" s="98" t="s">
        <v>106</v>
      </c>
      <c r="C56" s="281" t="s">
        <v>142</v>
      </c>
      <c r="D56" s="49"/>
      <c r="E56" s="189">
        <f t="shared" si="9"/>
        <v>430.5</v>
      </c>
      <c r="F56" s="189">
        <f t="shared" si="10"/>
        <v>143.5</v>
      </c>
      <c r="G56" s="50"/>
      <c r="H56" s="142">
        <f>SUM(H57)</f>
        <v>287</v>
      </c>
      <c r="I56" s="142">
        <f>SUM(I57)</f>
        <v>109</v>
      </c>
      <c r="J56" s="142">
        <f>SUM(J57)</f>
        <v>178</v>
      </c>
      <c r="K56" s="164">
        <f>SUM(K57)</f>
        <v>0</v>
      </c>
      <c r="L56" s="246"/>
      <c r="M56" s="142"/>
      <c r="N56" s="159"/>
      <c r="O56" s="147"/>
      <c r="P56" s="142"/>
      <c r="Q56" s="247"/>
      <c r="R56" s="263">
        <f t="shared" ref="R56:AO56" si="21">SUM(R57)</f>
        <v>0</v>
      </c>
      <c r="S56" s="114">
        <f t="shared" si="21"/>
        <v>0</v>
      </c>
      <c r="T56" s="173">
        <f t="shared" si="21"/>
        <v>0</v>
      </c>
      <c r="U56" s="168">
        <f t="shared" si="21"/>
        <v>0</v>
      </c>
      <c r="V56" s="114">
        <f t="shared" si="21"/>
        <v>0</v>
      </c>
      <c r="W56" s="264">
        <f t="shared" si="21"/>
        <v>0</v>
      </c>
      <c r="X56" s="263">
        <f t="shared" si="21"/>
        <v>0</v>
      </c>
      <c r="Y56" s="114">
        <f t="shared" si="21"/>
        <v>0</v>
      </c>
      <c r="Z56" s="173">
        <f t="shared" si="21"/>
        <v>0</v>
      </c>
      <c r="AA56" s="168">
        <f t="shared" si="21"/>
        <v>130</v>
      </c>
      <c r="AB56" s="114">
        <f t="shared" si="21"/>
        <v>65</v>
      </c>
      <c r="AC56" s="264">
        <f t="shared" si="21"/>
        <v>0</v>
      </c>
      <c r="AD56" s="263">
        <f t="shared" si="21"/>
        <v>72</v>
      </c>
      <c r="AE56" s="114">
        <f t="shared" si="21"/>
        <v>36</v>
      </c>
      <c r="AF56" s="173">
        <f t="shared" si="21"/>
        <v>0</v>
      </c>
      <c r="AG56" s="168">
        <f t="shared" si="21"/>
        <v>85</v>
      </c>
      <c r="AH56" s="114">
        <f t="shared" si="21"/>
        <v>77</v>
      </c>
      <c r="AI56" s="264">
        <f t="shared" si="21"/>
        <v>0</v>
      </c>
      <c r="AJ56" s="263">
        <f t="shared" si="21"/>
        <v>0</v>
      </c>
      <c r="AK56" s="114">
        <f t="shared" si="21"/>
        <v>0</v>
      </c>
      <c r="AL56" s="173">
        <f t="shared" si="21"/>
        <v>0</v>
      </c>
      <c r="AM56" s="168">
        <f t="shared" si="21"/>
        <v>0</v>
      </c>
      <c r="AN56" s="114">
        <f t="shared" si="21"/>
        <v>0</v>
      </c>
      <c r="AO56" s="115">
        <f t="shared" si="21"/>
        <v>0</v>
      </c>
    </row>
    <row r="57" spans="1:41" ht="27" customHeight="1" x14ac:dyDescent="0.2">
      <c r="A57" s="15" t="s">
        <v>57</v>
      </c>
      <c r="B57" s="13" t="s">
        <v>107</v>
      </c>
      <c r="C57" s="274" t="s">
        <v>122</v>
      </c>
      <c r="D57" s="45"/>
      <c r="E57" s="190">
        <f t="shared" si="9"/>
        <v>430.5</v>
      </c>
      <c r="F57" s="190">
        <f t="shared" si="10"/>
        <v>143.5</v>
      </c>
      <c r="G57" s="47"/>
      <c r="H57" s="46">
        <f>R57+U57+X57+AA57+AD57+AG57+AJ57+AM57</f>
        <v>287</v>
      </c>
      <c r="I57" s="46">
        <f t="shared" si="12"/>
        <v>109</v>
      </c>
      <c r="J57" s="46">
        <f>S57+V57+Y57+AB57+AE57+AH57+AK57+AN57</f>
        <v>178</v>
      </c>
      <c r="K57" s="62">
        <f>T57+W57+Z57+AC57+AF57+AI57+AL57+AO57</f>
        <v>0</v>
      </c>
      <c r="L57" s="236"/>
      <c r="M57" s="43"/>
      <c r="N57" s="154"/>
      <c r="O57" s="123"/>
      <c r="P57" s="43"/>
      <c r="Q57" s="237"/>
      <c r="R57" s="357"/>
      <c r="S57" s="358"/>
      <c r="T57" s="359"/>
      <c r="U57" s="360"/>
      <c r="V57" s="358"/>
      <c r="W57" s="384"/>
      <c r="X57" s="357"/>
      <c r="Y57" s="358"/>
      <c r="Z57" s="359"/>
      <c r="AA57" s="360">
        <v>130</v>
      </c>
      <c r="AB57" s="358">
        <v>65</v>
      </c>
      <c r="AC57" s="384"/>
      <c r="AD57" s="357">
        <v>72</v>
      </c>
      <c r="AE57" s="358">
        <v>36</v>
      </c>
      <c r="AF57" s="359"/>
      <c r="AG57" s="360">
        <v>85</v>
      </c>
      <c r="AH57" s="358">
        <v>77</v>
      </c>
      <c r="AI57" s="384"/>
      <c r="AJ57" s="357"/>
      <c r="AK57" s="358"/>
      <c r="AL57" s="359"/>
      <c r="AM57" s="360"/>
      <c r="AN57" s="358"/>
      <c r="AO57" s="385"/>
    </row>
    <row r="58" spans="1:41" ht="15" x14ac:dyDescent="0.2">
      <c r="A58" s="22" t="s">
        <v>58</v>
      </c>
      <c r="B58" s="70" t="s">
        <v>59</v>
      </c>
      <c r="C58" s="282" t="s">
        <v>122</v>
      </c>
      <c r="D58" s="37"/>
      <c r="E58" s="182">
        <f>H58</f>
        <v>72</v>
      </c>
      <c r="F58" s="183">
        <f t="shared" si="10"/>
        <v>0</v>
      </c>
      <c r="G58" s="38"/>
      <c r="H58" s="184">
        <f>R58+U58+X58+AA58+AD58+AG58+AJ58+AM58</f>
        <v>72</v>
      </c>
      <c r="I58" s="79"/>
      <c r="J58" s="184"/>
      <c r="K58" s="177"/>
      <c r="L58" s="232"/>
      <c r="M58" s="32"/>
      <c r="N58" s="152"/>
      <c r="O58" s="124"/>
      <c r="P58" s="32"/>
      <c r="Q58" s="233"/>
      <c r="R58" s="394"/>
      <c r="S58" s="395"/>
      <c r="T58" s="396"/>
      <c r="U58" s="397"/>
      <c r="V58" s="395"/>
      <c r="W58" s="398"/>
      <c r="X58" s="394"/>
      <c r="Y58" s="395"/>
      <c r="Z58" s="396"/>
      <c r="AA58" s="397"/>
      <c r="AB58" s="395"/>
      <c r="AC58" s="398"/>
      <c r="AD58" s="394"/>
      <c r="AE58" s="395"/>
      <c r="AF58" s="396"/>
      <c r="AG58" s="397">
        <v>72</v>
      </c>
      <c r="AH58" s="395"/>
      <c r="AI58" s="398"/>
      <c r="AJ58" s="394"/>
      <c r="AK58" s="395"/>
      <c r="AL58" s="396"/>
      <c r="AM58" s="397"/>
      <c r="AN58" s="395"/>
      <c r="AO58" s="399"/>
    </row>
    <row r="59" spans="1:41" ht="34.5" thickBot="1" x14ac:dyDescent="0.25">
      <c r="A59" s="56" t="s">
        <v>60</v>
      </c>
      <c r="B59" s="71" t="s">
        <v>61</v>
      </c>
      <c r="C59" s="283" t="s">
        <v>122</v>
      </c>
      <c r="D59" s="58"/>
      <c r="E59" s="182">
        <f>H59</f>
        <v>36</v>
      </c>
      <c r="F59" s="185"/>
      <c r="G59" s="60"/>
      <c r="H59" s="184">
        <f>R59+U59+X59+AA59+AD59+AG59+AJ59+AM59</f>
        <v>36</v>
      </c>
      <c r="I59" s="101"/>
      <c r="J59" s="184"/>
      <c r="K59" s="178"/>
      <c r="L59" s="234"/>
      <c r="M59" s="57"/>
      <c r="N59" s="153"/>
      <c r="O59" s="130"/>
      <c r="P59" s="57"/>
      <c r="Q59" s="235"/>
      <c r="R59" s="400"/>
      <c r="S59" s="401"/>
      <c r="T59" s="402"/>
      <c r="U59" s="403"/>
      <c r="V59" s="401"/>
      <c r="W59" s="404"/>
      <c r="X59" s="400"/>
      <c r="Y59" s="401"/>
      <c r="Z59" s="402"/>
      <c r="AA59" s="403"/>
      <c r="AB59" s="401"/>
      <c r="AC59" s="404"/>
      <c r="AD59" s="400"/>
      <c r="AE59" s="401"/>
      <c r="AF59" s="402"/>
      <c r="AG59" s="403">
        <v>36</v>
      </c>
      <c r="AH59" s="401"/>
      <c r="AI59" s="404"/>
      <c r="AJ59" s="400"/>
      <c r="AK59" s="401"/>
      <c r="AL59" s="402"/>
      <c r="AM59" s="403"/>
      <c r="AN59" s="401"/>
      <c r="AO59" s="405"/>
    </row>
    <row r="60" spans="1:41" ht="23.25" thickBot="1" x14ac:dyDescent="0.25">
      <c r="A60" s="97" t="s">
        <v>62</v>
      </c>
      <c r="B60" s="98" t="s">
        <v>108</v>
      </c>
      <c r="C60" s="281" t="s">
        <v>142</v>
      </c>
      <c r="D60" s="49"/>
      <c r="E60" s="189">
        <f t="shared" si="9"/>
        <v>841.5</v>
      </c>
      <c r="F60" s="189">
        <f t="shared" si="10"/>
        <v>280.5</v>
      </c>
      <c r="G60" s="50"/>
      <c r="H60" s="94">
        <f>SUM(H61:H62)</f>
        <v>561</v>
      </c>
      <c r="I60" s="94">
        <f t="shared" ref="I60:K60" si="22">SUM(I61:I62)</f>
        <v>169</v>
      </c>
      <c r="J60" s="94">
        <f t="shared" si="22"/>
        <v>342</v>
      </c>
      <c r="K60" s="94">
        <f t="shared" si="22"/>
        <v>50</v>
      </c>
      <c r="L60" s="248"/>
      <c r="M60" s="94"/>
      <c r="N60" s="160"/>
      <c r="O60" s="139"/>
      <c r="P60" s="94"/>
      <c r="Q60" s="249"/>
      <c r="R60" s="266">
        <f>SUM(R61:R62)</f>
        <v>96</v>
      </c>
      <c r="S60" s="104">
        <f t="shared" ref="S60:AO60" si="23">SUM(S61:S62)</f>
        <v>66</v>
      </c>
      <c r="T60" s="174">
        <f t="shared" si="23"/>
        <v>0</v>
      </c>
      <c r="U60" s="169">
        <f t="shared" si="23"/>
        <v>102</v>
      </c>
      <c r="V60" s="104">
        <f t="shared" si="23"/>
        <v>76</v>
      </c>
      <c r="W60" s="267">
        <f t="shared" si="23"/>
        <v>0</v>
      </c>
      <c r="X60" s="266">
        <f t="shared" si="23"/>
        <v>102</v>
      </c>
      <c r="Y60" s="104">
        <f t="shared" si="23"/>
        <v>58</v>
      </c>
      <c r="Z60" s="174">
        <f t="shared" si="23"/>
        <v>0</v>
      </c>
      <c r="AA60" s="169">
        <f>SUM(AA61:AA62)</f>
        <v>104</v>
      </c>
      <c r="AB60" s="104">
        <f t="shared" si="23"/>
        <v>46</v>
      </c>
      <c r="AC60" s="267">
        <f t="shared" si="23"/>
        <v>0</v>
      </c>
      <c r="AD60" s="266">
        <f t="shared" si="23"/>
        <v>72</v>
      </c>
      <c r="AE60" s="104">
        <f t="shared" si="23"/>
        <v>20</v>
      </c>
      <c r="AF60" s="174">
        <f t="shared" si="23"/>
        <v>50</v>
      </c>
      <c r="AG60" s="169">
        <f t="shared" si="23"/>
        <v>85</v>
      </c>
      <c r="AH60" s="104">
        <f t="shared" si="23"/>
        <v>76</v>
      </c>
      <c r="AI60" s="267">
        <f t="shared" si="23"/>
        <v>0</v>
      </c>
      <c r="AJ60" s="266">
        <f t="shared" si="23"/>
        <v>0</v>
      </c>
      <c r="AK60" s="104">
        <f t="shared" si="23"/>
        <v>0</v>
      </c>
      <c r="AL60" s="174">
        <f t="shared" si="23"/>
        <v>0</v>
      </c>
      <c r="AM60" s="169">
        <f t="shared" si="23"/>
        <v>0</v>
      </c>
      <c r="AN60" s="104">
        <f t="shared" si="23"/>
        <v>0</v>
      </c>
      <c r="AO60" s="105">
        <f t="shared" si="23"/>
        <v>0</v>
      </c>
    </row>
    <row r="61" spans="1:41" ht="38.25" x14ac:dyDescent="0.2">
      <c r="A61" s="11" t="s">
        <v>63</v>
      </c>
      <c r="B61" s="13" t="s">
        <v>109</v>
      </c>
      <c r="C61" s="284" t="s">
        <v>159</v>
      </c>
      <c r="D61" s="53"/>
      <c r="E61" s="190">
        <f>H61*1.5</f>
        <v>714</v>
      </c>
      <c r="F61" s="187">
        <f t="shared" si="10"/>
        <v>238</v>
      </c>
      <c r="G61" s="55"/>
      <c r="H61" s="54">
        <f>R61+U61+X61+AA61+AD61+AG61+AJ61+AM61</f>
        <v>476</v>
      </c>
      <c r="I61" s="54">
        <f>H61-J61-K61</f>
        <v>160</v>
      </c>
      <c r="J61" s="54">
        <f>S61+V61+Y61+AB61+AE61+AH61+AK61+AN61</f>
        <v>266</v>
      </c>
      <c r="K61" s="62">
        <f>T61+W61+Z61+AC61+AF61+AI61+AL61+AO61</f>
        <v>50</v>
      </c>
      <c r="L61" s="230"/>
      <c r="M61" s="51"/>
      <c r="N61" s="151"/>
      <c r="O61" s="122"/>
      <c r="P61" s="51"/>
      <c r="Q61" s="231"/>
      <c r="R61" s="374">
        <v>96</v>
      </c>
      <c r="S61" s="375">
        <v>66</v>
      </c>
      <c r="T61" s="376"/>
      <c r="U61" s="377">
        <v>102</v>
      </c>
      <c r="V61" s="375">
        <v>76</v>
      </c>
      <c r="W61" s="378"/>
      <c r="X61" s="374">
        <v>102</v>
      </c>
      <c r="Y61" s="375">
        <v>58</v>
      </c>
      <c r="Z61" s="376"/>
      <c r="AA61" s="377">
        <v>104</v>
      </c>
      <c r="AB61" s="375">
        <v>46</v>
      </c>
      <c r="AC61" s="378"/>
      <c r="AD61" s="374">
        <v>72</v>
      </c>
      <c r="AE61" s="375">
        <v>20</v>
      </c>
      <c r="AF61" s="376">
        <v>50</v>
      </c>
      <c r="AG61" s="377"/>
      <c r="AH61" s="375"/>
      <c r="AI61" s="378"/>
      <c r="AJ61" s="374"/>
      <c r="AK61" s="375"/>
      <c r="AL61" s="376"/>
      <c r="AM61" s="377"/>
      <c r="AN61" s="375"/>
      <c r="AO61" s="379"/>
    </row>
    <row r="62" spans="1:41" ht="38.25" x14ac:dyDescent="0.2">
      <c r="A62" s="17" t="s">
        <v>64</v>
      </c>
      <c r="B62" s="18" t="s">
        <v>110</v>
      </c>
      <c r="C62" s="274" t="s">
        <v>122</v>
      </c>
      <c r="D62" s="37"/>
      <c r="E62" s="190">
        <f>H62*1.5</f>
        <v>127.5</v>
      </c>
      <c r="F62" s="188">
        <f t="shared" si="10"/>
        <v>42.5</v>
      </c>
      <c r="G62" s="38"/>
      <c r="H62" s="31">
        <f>R62+U62+X62+AA62+AD62+AG62+AJ62+AM62</f>
        <v>85</v>
      </c>
      <c r="I62" s="31">
        <f t="shared" si="12"/>
        <v>9</v>
      </c>
      <c r="J62" s="31">
        <f>S62+V62+Y62+AB62+AE62+AH62+AK62+AN62</f>
        <v>76</v>
      </c>
      <c r="K62" s="62">
        <f>T62+W62+Z62+AC62+AF62+AI62+AL62+AO62</f>
        <v>0</v>
      </c>
      <c r="L62" s="232"/>
      <c r="M62" s="32"/>
      <c r="N62" s="152"/>
      <c r="O62" s="124"/>
      <c r="P62" s="32"/>
      <c r="Q62" s="233"/>
      <c r="R62" s="361"/>
      <c r="S62" s="362"/>
      <c r="T62" s="363"/>
      <c r="U62" s="364"/>
      <c r="V62" s="362"/>
      <c r="W62" s="365"/>
      <c r="X62" s="361"/>
      <c r="Y62" s="362"/>
      <c r="Z62" s="363"/>
      <c r="AA62" s="364"/>
      <c r="AB62" s="362"/>
      <c r="AC62" s="365"/>
      <c r="AD62" s="361"/>
      <c r="AE62" s="362"/>
      <c r="AF62" s="363"/>
      <c r="AG62" s="364">
        <v>85</v>
      </c>
      <c r="AH62" s="362">
        <v>76</v>
      </c>
      <c r="AI62" s="365"/>
      <c r="AJ62" s="361"/>
      <c r="AK62" s="362"/>
      <c r="AL62" s="363"/>
      <c r="AM62" s="364"/>
      <c r="AN62" s="362"/>
      <c r="AO62" s="380"/>
    </row>
    <row r="63" spans="1:41" ht="15" x14ac:dyDescent="0.2">
      <c r="A63" s="22" t="s">
        <v>65</v>
      </c>
      <c r="B63" s="70" t="s">
        <v>59</v>
      </c>
      <c r="C63" s="282" t="s">
        <v>122</v>
      </c>
      <c r="D63" s="37"/>
      <c r="E63" s="182">
        <f>H63</f>
        <v>324</v>
      </c>
      <c r="F63" s="183">
        <f>E63-H63</f>
        <v>0</v>
      </c>
      <c r="G63" s="38"/>
      <c r="H63" s="184">
        <f>R63+U63+X63+AA63+AD63+AG63+AJ63+AM63</f>
        <v>324</v>
      </c>
      <c r="I63" s="79"/>
      <c r="J63" s="184"/>
      <c r="K63" s="177"/>
      <c r="L63" s="232"/>
      <c r="M63" s="32"/>
      <c r="N63" s="152"/>
      <c r="O63" s="124"/>
      <c r="P63" s="32"/>
      <c r="Q63" s="233"/>
      <c r="R63" s="394"/>
      <c r="S63" s="395"/>
      <c r="T63" s="396"/>
      <c r="U63" s="397"/>
      <c r="V63" s="395"/>
      <c r="W63" s="398"/>
      <c r="X63" s="394"/>
      <c r="Y63" s="395"/>
      <c r="Z63" s="396"/>
      <c r="AA63" s="397"/>
      <c r="AB63" s="395"/>
      <c r="AC63" s="398"/>
      <c r="AD63" s="394">
        <v>288</v>
      </c>
      <c r="AE63" s="395"/>
      <c r="AF63" s="396"/>
      <c r="AG63" s="397">
        <v>36</v>
      </c>
      <c r="AH63" s="395"/>
      <c r="AI63" s="398"/>
      <c r="AJ63" s="394"/>
      <c r="AK63" s="395"/>
      <c r="AL63" s="396"/>
      <c r="AM63" s="397"/>
      <c r="AN63" s="395"/>
      <c r="AO63" s="399"/>
    </row>
    <row r="64" spans="1:41" ht="34.5" thickBot="1" x14ac:dyDescent="0.25">
      <c r="A64" s="56" t="s">
        <v>66</v>
      </c>
      <c r="B64" s="71" t="s">
        <v>61</v>
      </c>
      <c r="C64" s="283" t="s">
        <v>122</v>
      </c>
      <c r="D64" s="58"/>
      <c r="E64" s="182">
        <f>H64</f>
        <v>72</v>
      </c>
      <c r="F64" s="185"/>
      <c r="G64" s="60"/>
      <c r="H64" s="184">
        <f>R64+U64+X64+AA64+AD64+AG64+AJ64+AM64</f>
        <v>72</v>
      </c>
      <c r="I64" s="101"/>
      <c r="J64" s="184"/>
      <c r="K64" s="178"/>
      <c r="L64" s="234"/>
      <c r="M64" s="57"/>
      <c r="N64" s="153"/>
      <c r="O64" s="130"/>
      <c r="P64" s="57"/>
      <c r="Q64" s="235"/>
      <c r="R64" s="400"/>
      <c r="S64" s="401"/>
      <c r="T64" s="402"/>
      <c r="U64" s="403"/>
      <c r="V64" s="401"/>
      <c r="W64" s="404"/>
      <c r="X64" s="400"/>
      <c r="Y64" s="401"/>
      <c r="Z64" s="402"/>
      <c r="AA64" s="403"/>
      <c r="AB64" s="406"/>
      <c r="AC64" s="404"/>
      <c r="AD64" s="400"/>
      <c r="AE64" s="401"/>
      <c r="AF64" s="402"/>
      <c r="AG64" s="403">
        <v>72</v>
      </c>
      <c r="AH64" s="401"/>
      <c r="AI64" s="404"/>
      <c r="AJ64" s="400"/>
      <c r="AK64" s="401"/>
      <c r="AL64" s="402"/>
      <c r="AM64" s="403"/>
      <c r="AN64" s="401"/>
      <c r="AO64" s="405"/>
    </row>
    <row r="65" spans="1:41" ht="34.5" thickBot="1" x14ac:dyDescent="0.25">
      <c r="A65" s="97" t="s">
        <v>67</v>
      </c>
      <c r="B65" s="98" t="s">
        <v>111</v>
      </c>
      <c r="C65" s="281" t="s">
        <v>143</v>
      </c>
      <c r="D65" s="49"/>
      <c r="E65" s="189">
        <f t="shared" si="9"/>
        <v>448.5</v>
      </c>
      <c r="F65" s="189">
        <f t="shared" si="10"/>
        <v>149.5</v>
      </c>
      <c r="G65" s="50"/>
      <c r="H65" s="94">
        <f>SUM(H66)</f>
        <v>299</v>
      </c>
      <c r="I65" s="94">
        <f>SUM(I66)</f>
        <v>151</v>
      </c>
      <c r="J65" s="94">
        <f>SUM(J66)</f>
        <v>118</v>
      </c>
      <c r="K65" s="165">
        <f>SUM(K66)</f>
        <v>30</v>
      </c>
      <c r="L65" s="248"/>
      <c r="M65" s="94"/>
      <c r="N65" s="160"/>
      <c r="O65" s="139"/>
      <c r="P65" s="94"/>
      <c r="Q65" s="249"/>
      <c r="R65" s="266">
        <f t="shared" ref="R65:AO65" si="24">SUM(R66)</f>
        <v>0</v>
      </c>
      <c r="S65" s="104">
        <f t="shared" si="24"/>
        <v>0</v>
      </c>
      <c r="T65" s="174">
        <f t="shared" si="24"/>
        <v>0</v>
      </c>
      <c r="U65" s="169">
        <f t="shared" si="24"/>
        <v>136</v>
      </c>
      <c r="V65" s="104">
        <f t="shared" si="24"/>
        <v>66</v>
      </c>
      <c r="W65" s="267">
        <f t="shared" si="24"/>
        <v>0</v>
      </c>
      <c r="X65" s="266">
        <f t="shared" si="24"/>
        <v>85</v>
      </c>
      <c r="Y65" s="104">
        <f t="shared" si="24"/>
        <v>28</v>
      </c>
      <c r="Z65" s="174">
        <f t="shared" si="24"/>
        <v>0</v>
      </c>
      <c r="AA65" s="169">
        <f t="shared" si="24"/>
        <v>78</v>
      </c>
      <c r="AB65" s="104">
        <f t="shared" si="24"/>
        <v>24</v>
      </c>
      <c r="AC65" s="267">
        <f t="shared" si="24"/>
        <v>30</v>
      </c>
      <c r="AD65" s="266">
        <f t="shared" si="24"/>
        <v>0</v>
      </c>
      <c r="AE65" s="104">
        <f t="shared" si="24"/>
        <v>0</v>
      </c>
      <c r="AF65" s="174">
        <f t="shared" si="24"/>
        <v>0</v>
      </c>
      <c r="AG65" s="169">
        <f t="shared" si="24"/>
        <v>0</v>
      </c>
      <c r="AH65" s="104">
        <f t="shared" si="24"/>
        <v>0</v>
      </c>
      <c r="AI65" s="267">
        <f t="shared" si="24"/>
        <v>0</v>
      </c>
      <c r="AJ65" s="266">
        <f t="shared" si="24"/>
        <v>0</v>
      </c>
      <c r="AK65" s="104">
        <f t="shared" si="24"/>
        <v>0</v>
      </c>
      <c r="AL65" s="174">
        <f t="shared" si="24"/>
        <v>0</v>
      </c>
      <c r="AM65" s="169">
        <f t="shared" si="24"/>
        <v>0</v>
      </c>
      <c r="AN65" s="104">
        <f t="shared" si="24"/>
        <v>0</v>
      </c>
      <c r="AO65" s="105">
        <f t="shared" si="24"/>
        <v>0</v>
      </c>
    </row>
    <row r="66" spans="1:41" ht="25.5" x14ac:dyDescent="0.2">
      <c r="A66" s="11" t="s">
        <v>68</v>
      </c>
      <c r="B66" s="13" t="s">
        <v>121</v>
      </c>
      <c r="C66" s="274" t="s">
        <v>144</v>
      </c>
      <c r="D66" s="53"/>
      <c r="E66" s="187">
        <f t="shared" si="9"/>
        <v>448.5</v>
      </c>
      <c r="F66" s="187">
        <f t="shared" si="10"/>
        <v>149.5</v>
      </c>
      <c r="G66" s="55"/>
      <c r="H66" s="54">
        <f>R66+U66+X66+AA66+AD66+AG66+AJ66+AM66</f>
        <v>299</v>
      </c>
      <c r="I66" s="54">
        <f>H66-J66-K66</f>
        <v>151</v>
      </c>
      <c r="J66" s="54">
        <f>S66+V66+Y66+AB66+AE66+AH66+AK66+AN66</f>
        <v>118</v>
      </c>
      <c r="K66" s="62">
        <f>T66+W66+Z66+AC66+AF66+AI66+AL66+AO66</f>
        <v>30</v>
      </c>
      <c r="L66" s="230"/>
      <c r="M66" s="51"/>
      <c r="N66" s="151"/>
      <c r="O66" s="122"/>
      <c r="P66" s="51"/>
      <c r="Q66" s="231"/>
      <c r="R66" s="374"/>
      <c r="S66" s="375"/>
      <c r="T66" s="376"/>
      <c r="U66" s="407">
        <v>136</v>
      </c>
      <c r="V66" s="375">
        <v>66</v>
      </c>
      <c r="W66" s="378"/>
      <c r="X66" s="374">
        <v>85</v>
      </c>
      <c r="Y66" s="375">
        <v>28</v>
      </c>
      <c r="Z66" s="376"/>
      <c r="AA66" s="377">
        <v>78</v>
      </c>
      <c r="AB66" s="375">
        <v>24</v>
      </c>
      <c r="AC66" s="378">
        <v>30</v>
      </c>
      <c r="AD66" s="374"/>
      <c r="AE66" s="375"/>
      <c r="AF66" s="376"/>
      <c r="AG66" s="377"/>
      <c r="AH66" s="375"/>
      <c r="AI66" s="378"/>
      <c r="AJ66" s="374"/>
      <c r="AK66" s="375"/>
      <c r="AL66" s="376"/>
      <c r="AM66" s="377"/>
      <c r="AN66" s="375"/>
      <c r="AO66" s="379"/>
    </row>
    <row r="67" spans="1:41" ht="15" x14ac:dyDescent="0.2">
      <c r="A67" s="22" t="s">
        <v>69</v>
      </c>
      <c r="B67" s="70" t="s">
        <v>59</v>
      </c>
      <c r="C67" s="282" t="s">
        <v>144</v>
      </c>
      <c r="D67" s="37"/>
      <c r="E67" s="182">
        <f>H67</f>
        <v>144</v>
      </c>
      <c r="F67" s="183">
        <f t="shared" si="10"/>
        <v>0</v>
      </c>
      <c r="G67" s="38"/>
      <c r="H67" s="184">
        <f>R67+U67+X67+AA67+AD67+AG67+AJ67+AM67</f>
        <v>144</v>
      </c>
      <c r="I67" s="79"/>
      <c r="J67" s="184"/>
      <c r="K67" s="177"/>
      <c r="L67" s="232"/>
      <c r="M67" s="32"/>
      <c r="N67" s="152"/>
      <c r="O67" s="124"/>
      <c r="P67" s="32"/>
      <c r="Q67" s="233"/>
      <c r="R67" s="394"/>
      <c r="S67" s="395"/>
      <c r="T67" s="396"/>
      <c r="U67" s="408"/>
      <c r="V67" s="395"/>
      <c r="W67" s="398"/>
      <c r="X67" s="394"/>
      <c r="Y67" s="395"/>
      <c r="Z67" s="396"/>
      <c r="AA67" s="397">
        <v>144</v>
      </c>
      <c r="AB67" s="395"/>
      <c r="AC67" s="398"/>
      <c r="AD67" s="394"/>
      <c r="AE67" s="395"/>
      <c r="AF67" s="396"/>
      <c r="AG67" s="397"/>
      <c r="AH67" s="395"/>
      <c r="AI67" s="398"/>
      <c r="AJ67" s="394"/>
      <c r="AK67" s="395"/>
      <c r="AL67" s="396"/>
      <c r="AM67" s="397"/>
      <c r="AN67" s="395"/>
      <c r="AO67" s="399"/>
    </row>
    <row r="68" spans="1:41" ht="34.5" thickBot="1" x14ac:dyDescent="0.25">
      <c r="A68" s="56" t="s">
        <v>70</v>
      </c>
      <c r="B68" s="71" t="s">
        <v>61</v>
      </c>
      <c r="C68" s="283" t="s">
        <v>144</v>
      </c>
      <c r="D68" s="58"/>
      <c r="E68" s="182">
        <f>H68</f>
        <v>216</v>
      </c>
      <c r="F68" s="185"/>
      <c r="G68" s="60"/>
      <c r="H68" s="184">
        <f>R68+U68+X68+AA68+AD68+AG68+AJ68+AM68</f>
        <v>216</v>
      </c>
      <c r="I68" s="101"/>
      <c r="J68" s="184"/>
      <c r="K68" s="178"/>
      <c r="L68" s="234"/>
      <c r="M68" s="57"/>
      <c r="N68" s="153"/>
      <c r="O68" s="130"/>
      <c r="P68" s="57"/>
      <c r="Q68" s="235"/>
      <c r="R68" s="400"/>
      <c r="S68" s="401"/>
      <c r="T68" s="402"/>
      <c r="U68" s="409"/>
      <c r="V68" s="401"/>
      <c r="W68" s="404"/>
      <c r="X68" s="400"/>
      <c r="Y68" s="401"/>
      <c r="Z68" s="402"/>
      <c r="AA68" s="403">
        <v>216</v>
      </c>
      <c r="AB68" s="401"/>
      <c r="AC68" s="404"/>
      <c r="AD68" s="400"/>
      <c r="AE68" s="401"/>
      <c r="AF68" s="402"/>
      <c r="AG68" s="403"/>
      <c r="AH68" s="401"/>
      <c r="AI68" s="404"/>
      <c r="AJ68" s="400"/>
      <c r="AK68" s="401"/>
      <c r="AL68" s="402"/>
      <c r="AM68" s="403"/>
      <c r="AN68" s="401"/>
      <c r="AO68" s="405"/>
    </row>
    <row r="69" spans="1:41" ht="57" thickBot="1" x14ac:dyDescent="0.25">
      <c r="A69" s="97" t="s">
        <v>71</v>
      </c>
      <c r="B69" s="98" t="s">
        <v>120</v>
      </c>
      <c r="C69" s="281" t="s">
        <v>145</v>
      </c>
      <c r="D69" s="49"/>
      <c r="E69" s="141">
        <f t="shared" si="9"/>
        <v>147</v>
      </c>
      <c r="F69" s="141">
        <f t="shared" si="10"/>
        <v>49</v>
      </c>
      <c r="G69" s="50"/>
      <c r="H69" s="94">
        <f>SUM(H70:H70)</f>
        <v>98</v>
      </c>
      <c r="I69" s="94">
        <f>SUM(I70:I70)</f>
        <v>50</v>
      </c>
      <c r="J69" s="94">
        <f>SUM(J70:J70)</f>
        <v>48</v>
      </c>
      <c r="K69" s="165">
        <f>SUM(K70:K70)</f>
        <v>0</v>
      </c>
      <c r="L69" s="248"/>
      <c r="M69" s="94"/>
      <c r="N69" s="160"/>
      <c r="O69" s="139"/>
      <c r="P69" s="94"/>
      <c r="Q69" s="249"/>
      <c r="R69" s="266">
        <f t="shared" ref="R69:AO69" si="25">SUM(R70:R70)</f>
        <v>0</v>
      </c>
      <c r="S69" s="104">
        <f t="shared" si="25"/>
        <v>0</v>
      </c>
      <c r="T69" s="174">
        <f t="shared" si="25"/>
        <v>0</v>
      </c>
      <c r="U69" s="169">
        <f t="shared" si="25"/>
        <v>0</v>
      </c>
      <c r="V69" s="104">
        <f t="shared" si="25"/>
        <v>0</v>
      </c>
      <c r="W69" s="267">
        <f t="shared" si="25"/>
        <v>0</v>
      </c>
      <c r="X69" s="266">
        <f t="shared" si="25"/>
        <v>0</v>
      </c>
      <c r="Y69" s="104">
        <f t="shared" si="25"/>
        <v>0</v>
      </c>
      <c r="Z69" s="174">
        <f t="shared" si="25"/>
        <v>0</v>
      </c>
      <c r="AA69" s="169">
        <f t="shared" si="25"/>
        <v>0</v>
      </c>
      <c r="AB69" s="104">
        <f t="shared" si="25"/>
        <v>0</v>
      </c>
      <c r="AC69" s="267">
        <f t="shared" si="25"/>
        <v>0</v>
      </c>
      <c r="AD69" s="266">
        <f t="shared" si="25"/>
        <v>0</v>
      </c>
      <c r="AE69" s="104">
        <f t="shared" si="25"/>
        <v>0</v>
      </c>
      <c r="AF69" s="174">
        <f t="shared" si="25"/>
        <v>0</v>
      </c>
      <c r="AG69" s="169">
        <f t="shared" si="25"/>
        <v>0</v>
      </c>
      <c r="AH69" s="104">
        <f t="shared" si="25"/>
        <v>0</v>
      </c>
      <c r="AI69" s="267">
        <f t="shared" si="25"/>
        <v>0</v>
      </c>
      <c r="AJ69" s="266">
        <f t="shared" si="25"/>
        <v>98</v>
      </c>
      <c r="AK69" s="104">
        <f t="shared" si="25"/>
        <v>48</v>
      </c>
      <c r="AL69" s="174">
        <f t="shared" si="25"/>
        <v>0</v>
      </c>
      <c r="AM69" s="169">
        <f t="shared" si="25"/>
        <v>0</v>
      </c>
      <c r="AN69" s="104">
        <f t="shared" si="25"/>
        <v>0</v>
      </c>
      <c r="AO69" s="105">
        <f t="shared" si="25"/>
        <v>0</v>
      </c>
    </row>
    <row r="70" spans="1:41" ht="51" x14ac:dyDescent="0.2">
      <c r="A70" s="11" t="s">
        <v>72</v>
      </c>
      <c r="B70" s="295" t="s">
        <v>112</v>
      </c>
      <c r="C70" s="274" t="s">
        <v>146</v>
      </c>
      <c r="D70" s="53"/>
      <c r="E70" s="75">
        <f t="shared" si="9"/>
        <v>147</v>
      </c>
      <c r="F70" s="75">
        <f t="shared" si="10"/>
        <v>49</v>
      </c>
      <c r="G70" s="55"/>
      <c r="H70" s="54">
        <f>R70+U70+X70+AA70+AD70+AG70+AJ70+AM70</f>
        <v>98</v>
      </c>
      <c r="I70" s="54">
        <f t="shared" si="12"/>
        <v>50</v>
      </c>
      <c r="J70" s="54">
        <f>S70+V70+Y70+AB70+AE70+AH70+AK70+AN70</f>
        <v>48</v>
      </c>
      <c r="K70" s="62">
        <f>T70+W70+Z70+AC70+AF70+AI70+AL70+AO70</f>
        <v>0</v>
      </c>
      <c r="L70" s="230"/>
      <c r="M70" s="51"/>
      <c r="N70" s="151"/>
      <c r="O70" s="122"/>
      <c r="P70" s="51"/>
      <c r="Q70" s="231"/>
      <c r="R70" s="374"/>
      <c r="S70" s="375"/>
      <c r="T70" s="376"/>
      <c r="U70" s="377"/>
      <c r="V70" s="375"/>
      <c r="W70" s="378"/>
      <c r="X70" s="374"/>
      <c r="Y70" s="375"/>
      <c r="Z70" s="376"/>
      <c r="AA70" s="377"/>
      <c r="AB70" s="375"/>
      <c r="AC70" s="378"/>
      <c r="AD70" s="374"/>
      <c r="AE70" s="375"/>
      <c r="AF70" s="376"/>
      <c r="AG70" s="377"/>
      <c r="AH70" s="375"/>
      <c r="AI70" s="378"/>
      <c r="AJ70" s="374">
        <v>98</v>
      </c>
      <c r="AK70" s="375">
        <v>48</v>
      </c>
      <c r="AL70" s="376"/>
      <c r="AM70" s="377"/>
      <c r="AN70" s="375"/>
      <c r="AO70" s="379"/>
    </row>
    <row r="71" spans="1:41" ht="15.75" thickBot="1" x14ac:dyDescent="0.25">
      <c r="A71" s="22" t="s">
        <v>73</v>
      </c>
      <c r="B71" s="128" t="s">
        <v>59</v>
      </c>
      <c r="C71" s="282" t="s">
        <v>147</v>
      </c>
      <c r="D71" s="37"/>
      <c r="E71" s="182">
        <f>H71</f>
        <v>36</v>
      </c>
      <c r="F71" s="183">
        <f t="shared" si="10"/>
        <v>0</v>
      </c>
      <c r="G71" s="38"/>
      <c r="H71" s="184">
        <f>R71+U71+X71+AA71+AD71+AG71+AJ71+AM71</f>
        <v>36</v>
      </c>
      <c r="I71" s="79"/>
      <c r="J71" s="184"/>
      <c r="K71" s="177"/>
      <c r="L71" s="234"/>
      <c r="M71" s="57"/>
      <c r="N71" s="153"/>
      <c r="O71" s="130"/>
      <c r="P71" s="57"/>
      <c r="Q71" s="235"/>
      <c r="R71" s="394"/>
      <c r="S71" s="395"/>
      <c r="T71" s="396"/>
      <c r="U71" s="397"/>
      <c r="V71" s="395"/>
      <c r="W71" s="398"/>
      <c r="X71" s="394"/>
      <c r="Y71" s="395"/>
      <c r="Z71" s="396"/>
      <c r="AA71" s="397"/>
      <c r="AB71" s="395"/>
      <c r="AC71" s="398"/>
      <c r="AD71" s="394"/>
      <c r="AE71" s="395"/>
      <c r="AF71" s="396"/>
      <c r="AG71" s="397"/>
      <c r="AH71" s="395"/>
      <c r="AI71" s="398"/>
      <c r="AJ71" s="394">
        <v>36</v>
      </c>
      <c r="AK71" s="395"/>
      <c r="AL71" s="396"/>
      <c r="AM71" s="397"/>
      <c r="AN71" s="395"/>
      <c r="AO71" s="399"/>
    </row>
    <row r="72" spans="1:41" ht="34.5" thickBot="1" x14ac:dyDescent="0.25">
      <c r="A72" s="56" t="s">
        <v>113</v>
      </c>
      <c r="B72" s="129" t="s">
        <v>61</v>
      </c>
      <c r="C72" s="283" t="s">
        <v>147</v>
      </c>
      <c r="D72" s="58"/>
      <c r="E72" s="182">
        <f>H72</f>
        <v>36</v>
      </c>
      <c r="F72" s="185"/>
      <c r="G72" s="60"/>
      <c r="H72" s="184">
        <f>R72+U72+X72+AA72+AD72+AG72+AJ72+AM72</f>
        <v>36</v>
      </c>
      <c r="I72" s="101"/>
      <c r="J72" s="184"/>
      <c r="K72" s="178"/>
      <c r="L72" s="250"/>
      <c r="M72" s="127"/>
      <c r="N72" s="161"/>
      <c r="O72" s="126"/>
      <c r="P72" s="127"/>
      <c r="Q72" s="251"/>
      <c r="R72" s="400"/>
      <c r="S72" s="401"/>
      <c r="T72" s="402"/>
      <c r="U72" s="403"/>
      <c r="V72" s="401"/>
      <c r="W72" s="404"/>
      <c r="X72" s="400"/>
      <c r="Y72" s="401"/>
      <c r="Z72" s="402"/>
      <c r="AA72" s="403"/>
      <c r="AB72" s="401"/>
      <c r="AC72" s="404"/>
      <c r="AD72" s="400"/>
      <c r="AE72" s="401"/>
      <c r="AF72" s="402"/>
      <c r="AG72" s="403"/>
      <c r="AH72" s="401"/>
      <c r="AI72" s="404"/>
      <c r="AJ72" s="400">
        <v>36</v>
      </c>
      <c r="AK72" s="401"/>
      <c r="AL72" s="402"/>
      <c r="AM72" s="403"/>
      <c r="AN72" s="401"/>
      <c r="AO72" s="405"/>
    </row>
    <row r="73" spans="1:41" ht="34.5" thickBot="1" x14ac:dyDescent="0.25">
      <c r="A73" s="97" t="s">
        <v>74</v>
      </c>
      <c r="B73" s="98" t="s">
        <v>114</v>
      </c>
      <c r="C73" s="281" t="s">
        <v>148</v>
      </c>
      <c r="D73" s="49"/>
      <c r="E73" s="141">
        <f t="shared" si="9"/>
        <v>630</v>
      </c>
      <c r="F73" s="141">
        <f t="shared" si="10"/>
        <v>210</v>
      </c>
      <c r="G73" s="50"/>
      <c r="H73" s="94">
        <f>SUM(H74)</f>
        <v>420</v>
      </c>
      <c r="I73" s="94">
        <f>SUM(I74)</f>
        <v>132</v>
      </c>
      <c r="J73" s="94">
        <f>SUM(J74)</f>
        <v>238</v>
      </c>
      <c r="K73" s="165">
        <f>SUM(K74)</f>
        <v>50</v>
      </c>
      <c r="L73" s="248"/>
      <c r="M73" s="94"/>
      <c r="N73" s="160"/>
      <c r="O73" s="139"/>
      <c r="P73" s="94"/>
      <c r="Q73" s="249"/>
      <c r="R73" s="266">
        <f t="shared" ref="R73:AO73" si="26">SUM(R74:R75)</f>
        <v>0</v>
      </c>
      <c r="S73" s="104">
        <f t="shared" si="26"/>
        <v>0</v>
      </c>
      <c r="T73" s="174">
        <f t="shared" si="26"/>
        <v>0</v>
      </c>
      <c r="U73" s="169">
        <f t="shared" si="26"/>
        <v>0</v>
      </c>
      <c r="V73" s="104">
        <f t="shared" si="26"/>
        <v>0</v>
      </c>
      <c r="W73" s="267">
        <f t="shared" si="26"/>
        <v>0</v>
      </c>
      <c r="X73" s="266">
        <f t="shared" si="26"/>
        <v>0</v>
      </c>
      <c r="Y73" s="104">
        <f t="shared" si="26"/>
        <v>0</v>
      </c>
      <c r="Z73" s="174">
        <f t="shared" si="26"/>
        <v>0</v>
      </c>
      <c r="AA73" s="169">
        <f t="shared" si="26"/>
        <v>0</v>
      </c>
      <c r="AB73" s="104">
        <f t="shared" si="26"/>
        <v>0</v>
      </c>
      <c r="AC73" s="267">
        <f t="shared" si="26"/>
        <v>0</v>
      </c>
      <c r="AD73" s="266">
        <f t="shared" si="26"/>
        <v>0</v>
      </c>
      <c r="AE73" s="104">
        <f t="shared" si="26"/>
        <v>0</v>
      </c>
      <c r="AF73" s="174">
        <f t="shared" si="26"/>
        <v>0</v>
      </c>
      <c r="AG73" s="169">
        <f t="shared" si="26"/>
        <v>0</v>
      </c>
      <c r="AH73" s="104">
        <f t="shared" si="26"/>
        <v>0</v>
      </c>
      <c r="AI73" s="267">
        <f t="shared" si="26"/>
        <v>0</v>
      </c>
      <c r="AJ73" s="266">
        <f>SUM(AJ74)</f>
        <v>168</v>
      </c>
      <c r="AK73" s="104">
        <f>SUM(AK74)</f>
        <v>84</v>
      </c>
      <c r="AL73" s="174">
        <f t="shared" si="26"/>
        <v>0</v>
      </c>
      <c r="AM73" s="169">
        <f>SUM(AM74)</f>
        <v>252</v>
      </c>
      <c r="AN73" s="104">
        <f t="shared" si="26"/>
        <v>154</v>
      </c>
      <c r="AO73" s="105">
        <f t="shared" si="26"/>
        <v>50</v>
      </c>
    </row>
    <row r="74" spans="1:41" ht="25.5" x14ac:dyDescent="0.2">
      <c r="A74" s="11" t="s">
        <v>75</v>
      </c>
      <c r="B74" s="13" t="s">
        <v>115</v>
      </c>
      <c r="C74" s="274" t="s">
        <v>149</v>
      </c>
      <c r="D74" s="53"/>
      <c r="E74" s="75">
        <f t="shared" si="9"/>
        <v>630</v>
      </c>
      <c r="F74" s="75">
        <f t="shared" si="10"/>
        <v>210</v>
      </c>
      <c r="G74" s="55"/>
      <c r="H74" s="54">
        <f>R74+U74+X74+AA74+AD74+AG74+AJ74+AM74</f>
        <v>420</v>
      </c>
      <c r="I74" s="54">
        <f>H74-J74-K74</f>
        <v>132</v>
      </c>
      <c r="J74" s="54">
        <f>S74+V74+Y74+AB74+AE74+AH74+AK74+AN74</f>
        <v>238</v>
      </c>
      <c r="K74" s="62">
        <f>T74+W74+Z74+AC74+AF74+AI74+AL74+AO74</f>
        <v>50</v>
      </c>
      <c r="L74" s="230"/>
      <c r="M74" s="51"/>
      <c r="N74" s="151"/>
      <c r="O74" s="122"/>
      <c r="P74" s="51"/>
      <c r="Q74" s="231"/>
      <c r="R74" s="374"/>
      <c r="S74" s="375"/>
      <c r="T74" s="376"/>
      <c r="U74" s="377"/>
      <c r="V74" s="375"/>
      <c r="W74" s="378"/>
      <c r="X74" s="374"/>
      <c r="Y74" s="375"/>
      <c r="Z74" s="376"/>
      <c r="AA74" s="377"/>
      <c r="AB74" s="375"/>
      <c r="AC74" s="378"/>
      <c r="AD74" s="374"/>
      <c r="AE74" s="375"/>
      <c r="AF74" s="376"/>
      <c r="AG74" s="377"/>
      <c r="AH74" s="375"/>
      <c r="AI74" s="378"/>
      <c r="AJ74" s="374">
        <v>168</v>
      </c>
      <c r="AK74" s="375">
        <v>84</v>
      </c>
      <c r="AL74" s="376"/>
      <c r="AM74" s="377">
        <v>252</v>
      </c>
      <c r="AN74" s="375">
        <v>154</v>
      </c>
      <c r="AO74" s="379">
        <v>50</v>
      </c>
    </row>
    <row r="75" spans="1:41" ht="15" x14ac:dyDescent="0.2">
      <c r="A75" s="22" t="s">
        <v>116</v>
      </c>
      <c r="B75" s="128" t="s">
        <v>59</v>
      </c>
      <c r="C75" s="282" t="s">
        <v>149</v>
      </c>
      <c r="D75" s="37"/>
      <c r="E75" s="182">
        <f>H75</f>
        <v>36</v>
      </c>
      <c r="F75" s="183">
        <f t="shared" si="10"/>
        <v>0</v>
      </c>
      <c r="G75" s="38"/>
      <c r="H75" s="184">
        <f>R75+U75+X75+AA75+AD75+AG75+AJ75+AM75</f>
        <v>36</v>
      </c>
      <c r="I75" s="79"/>
      <c r="J75" s="184"/>
      <c r="K75" s="177"/>
      <c r="L75" s="232"/>
      <c r="M75" s="32"/>
      <c r="N75" s="152"/>
      <c r="O75" s="124"/>
      <c r="P75" s="32"/>
      <c r="Q75" s="233"/>
      <c r="R75" s="394"/>
      <c r="S75" s="395"/>
      <c r="T75" s="396"/>
      <c r="U75" s="397"/>
      <c r="V75" s="395"/>
      <c r="W75" s="398"/>
      <c r="X75" s="394"/>
      <c r="Y75" s="395"/>
      <c r="Z75" s="396"/>
      <c r="AA75" s="397"/>
      <c r="AB75" s="395"/>
      <c r="AC75" s="398"/>
      <c r="AD75" s="394"/>
      <c r="AE75" s="395"/>
      <c r="AF75" s="396"/>
      <c r="AG75" s="397"/>
      <c r="AH75" s="395"/>
      <c r="AI75" s="398"/>
      <c r="AJ75" s="394"/>
      <c r="AK75" s="395"/>
      <c r="AL75" s="396"/>
      <c r="AM75" s="397">
        <v>36</v>
      </c>
      <c r="AN75" s="395"/>
      <c r="AO75" s="399"/>
    </row>
    <row r="76" spans="1:41" ht="34.5" thickBot="1" x14ac:dyDescent="0.25">
      <c r="A76" s="56" t="s">
        <v>76</v>
      </c>
      <c r="B76" s="71" t="s">
        <v>61</v>
      </c>
      <c r="C76" s="283" t="s">
        <v>149</v>
      </c>
      <c r="D76" s="58"/>
      <c r="E76" s="182">
        <f>H76</f>
        <v>36</v>
      </c>
      <c r="F76" s="185"/>
      <c r="G76" s="60"/>
      <c r="H76" s="184">
        <f>R76+U76+X76+AA76+AD76+AG76+AJ76+AM76</f>
        <v>36</v>
      </c>
      <c r="I76" s="101"/>
      <c r="J76" s="184"/>
      <c r="K76" s="178"/>
      <c r="L76" s="234"/>
      <c r="M76" s="57"/>
      <c r="N76" s="153"/>
      <c r="O76" s="130"/>
      <c r="P76" s="57"/>
      <c r="Q76" s="235"/>
      <c r="R76" s="400"/>
      <c r="S76" s="401"/>
      <c r="T76" s="402"/>
      <c r="U76" s="403"/>
      <c r="V76" s="401"/>
      <c r="W76" s="404"/>
      <c r="X76" s="400"/>
      <c r="Y76" s="401"/>
      <c r="Z76" s="402"/>
      <c r="AA76" s="403"/>
      <c r="AB76" s="401"/>
      <c r="AC76" s="404"/>
      <c r="AD76" s="400"/>
      <c r="AE76" s="401"/>
      <c r="AF76" s="402"/>
      <c r="AG76" s="403"/>
      <c r="AH76" s="401"/>
      <c r="AI76" s="404"/>
      <c r="AJ76" s="400"/>
      <c r="AK76" s="401"/>
      <c r="AL76" s="402"/>
      <c r="AM76" s="403">
        <v>36</v>
      </c>
      <c r="AN76" s="401"/>
      <c r="AO76" s="405"/>
    </row>
    <row r="77" spans="1:41" ht="34.5" thickBot="1" x14ac:dyDescent="0.25">
      <c r="A77" s="97" t="s">
        <v>77</v>
      </c>
      <c r="B77" s="98" t="s">
        <v>78</v>
      </c>
      <c r="C77" s="281" t="s">
        <v>153</v>
      </c>
      <c r="D77" s="49"/>
      <c r="E77" s="141">
        <v>240</v>
      </c>
      <c r="F77" s="141">
        <f t="shared" si="10"/>
        <v>80</v>
      </c>
      <c r="G77" s="50"/>
      <c r="H77" s="94">
        <f>SUM(H78)</f>
        <v>160</v>
      </c>
      <c r="I77" s="94">
        <f>SUM(I78)</f>
        <v>76</v>
      </c>
      <c r="J77" s="94">
        <f>SUM(J78)</f>
        <v>84</v>
      </c>
      <c r="K77" s="165">
        <f>SUM(K78)</f>
        <v>0</v>
      </c>
      <c r="L77" s="248"/>
      <c r="M77" s="94"/>
      <c r="N77" s="160"/>
      <c r="O77" s="139"/>
      <c r="P77" s="94"/>
      <c r="Q77" s="249"/>
      <c r="R77" s="268">
        <f>SUM(R78)</f>
        <v>160</v>
      </c>
      <c r="S77" s="106">
        <f t="shared" ref="S77:AO77" si="27">SUM(S78)</f>
        <v>84</v>
      </c>
      <c r="T77" s="175">
        <f t="shared" si="27"/>
        <v>0</v>
      </c>
      <c r="U77" s="170">
        <f t="shared" si="27"/>
        <v>0</v>
      </c>
      <c r="V77" s="106">
        <f t="shared" si="27"/>
        <v>0</v>
      </c>
      <c r="W77" s="269">
        <f t="shared" si="27"/>
        <v>0</v>
      </c>
      <c r="X77" s="268">
        <f t="shared" si="27"/>
        <v>0</v>
      </c>
      <c r="Y77" s="106">
        <f t="shared" si="27"/>
        <v>0</v>
      </c>
      <c r="Z77" s="175">
        <f t="shared" si="27"/>
        <v>0</v>
      </c>
      <c r="AA77" s="170">
        <f>SUM(AA78)</f>
        <v>0</v>
      </c>
      <c r="AB77" s="106">
        <f t="shared" si="27"/>
        <v>0</v>
      </c>
      <c r="AC77" s="269">
        <f t="shared" si="27"/>
        <v>0</v>
      </c>
      <c r="AD77" s="268">
        <f t="shared" si="27"/>
        <v>0</v>
      </c>
      <c r="AE77" s="106">
        <f t="shared" si="27"/>
        <v>0</v>
      </c>
      <c r="AF77" s="175">
        <f t="shared" si="27"/>
        <v>0</v>
      </c>
      <c r="AG77" s="170">
        <f t="shared" si="27"/>
        <v>0</v>
      </c>
      <c r="AH77" s="106">
        <f t="shared" si="27"/>
        <v>0</v>
      </c>
      <c r="AI77" s="269">
        <f t="shared" si="27"/>
        <v>0</v>
      </c>
      <c r="AJ77" s="268">
        <f t="shared" si="27"/>
        <v>0</v>
      </c>
      <c r="AK77" s="106">
        <f t="shared" si="27"/>
        <v>0</v>
      </c>
      <c r="AL77" s="175">
        <f t="shared" si="27"/>
        <v>0</v>
      </c>
      <c r="AM77" s="170">
        <f t="shared" si="27"/>
        <v>0</v>
      </c>
      <c r="AN77" s="106">
        <f t="shared" si="27"/>
        <v>0</v>
      </c>
      <c r="AO77" s="107">
        <f t="shared" si="27"/>
        <v>0</v>
      </c>
    </row>
    <row r="78" spans="1:41" ht="25.5" x14ac:dyDescent="0.2">
      <c r="A78" s="11" t="s">
        <v>79</v>
      </c>
      <c r="B78" s="13" t="s">
        <v>123</v>
      </c>
      <c r="C78" s="274" t="s">
        <v>129</v>
      </c>
      <c r="D78" s="45"/>
      <c r="E78" s="75">
        <f>H78*1.5</f>
        <v>240</v>
      </c>
      <c r="F78" s="72">
        <f t="shared" si="10"/>
        <v>80</v>
      </c>
      <c r="G78" s="47"/>
      <c r="H78" s="46">
        <f>U78+X78+R78+AD78+AG78+AJ78+AM78</f>
        <v>160</v>
      </c>
      <c r="I78" s="46">
        <f t="shared" si="12"/>
        <v>76</v>
      </c>
      <c r="J78" s="46">
        <f>S78+V78+Y78+AB78+AE78+AH78+AK78+AN78</f>
        <v>84</v>
      </c>
      <c r="K78" s="62">
        <f>T78+W78+Z78+AC78+AF78+AI78+AL78+AO78</f>
        <v>0</v>
      </c>
      <c r="L78" s="252"/>
      <c r="M78" s="108"/>
      <c r="N78" s="162"/>
      <c r="O78" s="140"/>
      <c r="P78" s="108"/>
      <c r="Q78" s="253"/>
      <c r="R78" s="374">
        <v>160</v>
      </c>
      <c r="S78" s="375">
        <v>84</v>
      </c>
      <c r="T78" s="376"/>
      <c r="U78" s="377"/>
      <c r="V78" s="375"/>
      <c r="W78" s="378"/>
      <c r="X78" s="374"/>
      <c r="Y78" s="375"/>
      <c r="Z78" s="376"/>
      <c r="AA78" s="377"/>
      <c r="AB78" s="375"/>
      <c r="AC78" s="378"/>
      <c r="AD78" s="374"/>
      <c r="AE78" s="375"/>
      <c r="AF78" s="376"/>
      <c r="AG78" s="377"/>
      <c r="AH78" s="375"/>
      <c r="AI78" s="378"/>
      <c r="AJ78" s="374"/>
      <c r="AK78" s="375"/>
      <c r="AL78" s="376"/>
      <c r="AM78" s="377"/>
      <c r="AN78" s="375"/>
      <c r="AO78" s="379"/>
    </row>
    <row r="79" spans="1:41" ht="15" x14ac:dyDescent="0.2">
      <c r="A79" s="22" t="s">
        <v>80</v>
      </c>
      <c r="B79" s="128" t="s">
        <v>59</v>
      </c>
      <c r="C79" s="282" t="s">
        <v>150</v>
      </c>
      <c r="D79" s="37"/>
      <c r="E79" s="182">
        <f>H79</f>
        <v>144</v>
      </c>
      <c r="F79" s="183">
        <f t="shared" si="10"/>
        <v>0</v>
      </c>
      <c r="G79" s="38"/>
      <c r="H79" s="184">
        <f>R79+U79+X79+AA79+AD79+AG79+AJ79+AM79</f>
        <v>144</v>
      </c>
      <c r="I79" s="79"/>
      <c r="J79" s="184"/>
      <c r="K79" s="177"/>
      <c r="L79" s="254"/>
      <c r="M79" s="131"/>
      <c r="N79" s="163"/>
      <c r="O79" s="116"/>
      <c r="P79" s="131"/>
      <c r="Q79" s="255"/>
      <c r="R79" s="410"/>
      <c r="S79" s="411"/>
      <c r="T79" s="412"/>
      <c r="U79" s="413">
        <v>144</v>
      </c>
      <c r="V79" s="411"/>
      <c r="W79" s="414"/>
      <c r="X79" s="410"/>
      <c r="Y79" s="411"/>
      <c r="Z79" s="412"/>
      <c r="AA79" s="413"/>
      <c r="AB79" s="411"/>
      <c r="AC79" s="414"/>
      <c r="AD79" s="410"/>
      <c r="AE79" s="411"/>
      <c r="AF79" s="412"/>
      <c r="AG79" s="413"/>
      <c r="AH79" s="411"/>
      <c r="AI79" s="414"/>
      <c r="AJ79" s="410"/>
      <c r="AK79" s="411"/>
      <c r="AL79" s="412"/>
      <c r="AM79" s="413"/>
      <c r="AN79" s="411"/>
      <c r="AO79" s="415"/>
    </row>
    <row r="80" spans="1:41" ht="34.5" thickBot="1" x14ac:dyDescent="0.25">
      <c r="A80" s="201" t="s">
        <v>117</v>
      </c>
      <c r="B80" s="202" t="s">
        <v>61</v>
      </c>
      <c r="C80" s="283" t="s">
        <v>150</v>
      </c>
      <c r="D80" s="275"/>
      <c r="E80" s="203">
        <f>H80</f>
        <v>72</v>
      </c>
      <c r="F80" s="204"/>
      <c r="G80" s="42"/>
      <c r="H80" s="132">
        <f>R80+U80+X80+AA80+AD80+AG80+AJ80+AM80</f>
        <v>72</v>
      </c>
      <c r="I80" s="205"/>
      <c r="J80" s="132"/>
      <c r="K80" s="206"/>
      <c r="L80" s="256"/>
      <c r="M80" s="82"/>
      <c r="N80" s="208"/>
      <c r="O80" s="207"/>
      <c r="P80" s="82"/>
      <c r="Q80" s="257"/>
      <c r="R80" s="416"/>
      <c r="S80" s="417"/>
      <c r="T80" s="418"/>
      <c r="U80" s="419">
        <v>72</v>
      </c>
      <c r="V80" s="417"/>
      <c r="W80" s="420"/>
      <c r="X80" s="416"/>
      <c r="Y80" s="417"/>
      <c r="Z80" s="418"/>
      <c r="AA80" s="419"/>
      <c r="AB80" s="417"/>
      <c r="AC80" s="420"/>
      <c r="AD80" s="416"/>
      <c r="AE80" s="417"/>
      <c r="AF80" s="418"/>
      <c r="AG80" s="419"/>
      <c r="AH80" s="417"/>
      <c r="AI80" s="420"/>
      <c r="AJ80" s="416"/>
      <c r="AK80" s="417"/>
      <c r="AL80" s="418"/>
      <c r="AM80" s="419"/>
      <c r="AN80" s="417"/>
      <c r="AO80" s="421"/>
    </row>
    <row r="81" spans="1:41" ht="22.5" customHeight="1" thickBot="1" x14ac:dyDescent="0.25">
      <c r="A81" s="193" t="s">
        <v>132</v>
      </c>
      <c r="B81" s="209" t="s">
        <v>133</v>
      </c>
      <c r="C81" s="210" t="s">
        <v>140</v>
      </c>
      <c r="D81" s="49"/>
      <c r="E81" s="287">
        <v>144</v>
      </c>
      <c r="F81" s="287"/>
      <c r="G81" s="50"/>
      <c r="H81" s="216"/>
      <c r="I81" s="216"/>
      <c r="J81" s="216"/>
      <c r="K81" s="288"/>
      <c r="L81" s="211"/>
      <c r="M81" s="212"/>
      <c r="N81" s="213"/>
      <c r="O81" s="214"/>
      <c r="P81" s="212"/>
      <c r="Q81" s="215"/>
      <c r="R81" s="422"/>
      <c r="S81" s="423"/>
      <c r="T81" s="424"/>
      <c r="U81" s="425"/>
      <c r="V81" s="423"/>
      <c r="W81" s="426"/>
      <c r="X81" s="422"/>
      <c r="Y81" s="423"/>
      <c r="Z81" s="424"/>
      <c r="AA81" s="427"/>
      <c r="AB81" s="423"/>
      <c r="AC81" s="426"/>
      <c r="AD81" s="422"/>
      <c r="AE81" s="423"/>
      <c r="AF81" s="424"/>
      <c r="AG81" s="427"/>
      <c r="AH81" s="423"/>
      <c r="AI81" s="426"/>
      <c r="AJ81" s="422"/>
      <c r="AK81" s="423"/>
      <c r="AL81" s="424"/>
      <c r="AM81" s="427">
        <v>144</v>
      </c>
      <c r="AN81" s="423"/>
      <c r="AO81" s="428"/>
    </row>
    <row r="82" spans="1:41" ht="26.25" thickBot="1" x14ac:dyDescent="0.25">
      <c r="A82" s="195" t="s">
        <v>135</v>
      </c>
      <c r="B82" s="196" t="s">
        <v>136</v>
      </c>
      <c r="C82" s="197"/>
      <c r="D82" s="49"/>
      <c r="E82" s="342"/>
      <c r="F82" s="199"/>
      <c r="G82" s="50"/>
      <c r="H82" s="342"/>
      <c r="I82" s="198"/>
      <c r="J82" s="198"/>
      <c r="K82" s="198"/>
      <c r="L82" s="258"/>
      <c r="M82" s="198"/>
      <c r="N82" s="198"/>
      <c r="O82" s="198"/>
      <c r="P82" s="198"/>
      <c r="Q82" s="200"/>
      <c r="R82" s="258"/>
      <c r="S82" s="198"/>
      <c r="T82" s="198"/>
      <c r="U82" s="198"/>
      <c r="V82" s="198"/>
      <c r="W82" s="200"/>
      <c r="X82" s="258"/>
      <c r="Y82" s="198"/>
      <c r="Z82" s="198"/>
      <c r="AA82" s="198"/>
      <c r="AB82" s="198"/>
      <c r="AC82" s="200"/>
      <c r="AD82" s="258"/>
      <c r="AE82" s="198"/>
      <c r="AF82" s="198"/>
      <c r="AG82" s="198"/>
      <c r="AH82" s="198"/>
      <c r="AI82" s="200"/>
      <c r="AJ82" s="258"/>
      <c r="AK82" s="198"/>
      <c r="AL82" s="198"/>
      <c r="AM82" s="198" t="s">
        <v>131</v>
      </c>
      <c r="AN82" s="198"/>
      <c r="AO82" s="273"/>
    </row>
    <row r="83" spans="1:41" ht="12.75" customHeight="1" x14ac:dyDescent="0.2">
      <c r="A83" s="452"/>
      <c r="B83" s="453"/>
      <c r="C83" s="311"/>
      <c r="D83" s="312"/>
      <c r="E83" s="326"/>
      <c r="F83" s="314"/>
      <c r="G83" s="315"/>
      <c r="H83" s="326"/>
      <c r="I83" s="313"/>
      <c r="J83" s="313"/>
      <c r="K83" s="316"/>
      <c r="L83" s="339">
        <f>L14/L10</f>
        <v>36</v>
      </c>
      <c r="M83" s="340"/>
      <c r="N83" s="340"/>
      <c r="O83" s="340">
        <f>O14/O10</f>
        <v>36</v>
      </c>
      <c r="P83" s="340"/>
      <c r="Q83" s="341"/>
      <c r="R83" s="339">
        <f>R14/R10</f>
        <v>36</v>
      </c>
      <c r="S83" s="340"/>
      <c r="T83" s="340"/>
      <c r="U83" s="340">
        <f>U14/U10</f>
        <v>36</v>
      </c>
      <c r="V83" s="340"/>
      <c r="W83" s="341"/>
      <c r="X83" s="339">
        <f>X14/X10</f>
        <v>36</v>
      </c>
      <c r="Y83" s="340"/>
      <c r="Z83" s="340"/>
      <c r="AA83" s="340">
        <f>AA14/AA10</f>
        <v>36</v>
      </c>
      <c r="AB83" s="340"/>
      <c r="AC83" s="341"/>
      <c r="AD83" s="339">
        <f>AD14/AD10</f>
        <v>36</v>
      </c>
      <c r="AE83" s="340"/>
      <c r="AF83" s="340"/>
      <c r="AG83" s="340">
        <f>AG14/AG10</f>
        <v>36</v>
      </c>
      <c r="AH83" s="340"/>
      <c r="AI83" s="341"/>
      <c r="AJ83" s="339">
        <f>AJ14/AJ10</f>
        <v>36</v>
      </c>
      <c r="AK83" s="340"/>
      <c r="AL83" s="340"/>
      <c r="AM83" s="340">
        <f>AM14/AM10</f>
        <v>36</v>
      </c>
      <c r="AN83" s="340"/>
      <c r="AO83" s="341"/>
    </row>
    <row r="84" spans="1:41" ht="20.25" customHeight="1" thickBot="1" x14ac:dyDescent="0.3">
      <c r="A84" s="454" t="s">
        <v>81</v>
      </c>
      <c r="B84" s="455"/>
      <c r="C84" s="317"/>
      <c r="D84" s="318">
        <v>6210</v>
      </c>
      <c r="E84" s="327">
        <f>E30+E37+E42</f>
        <v>6210</v>
      </c>
      <c r="F84" s="319"/>
      <c r="G84" s="319">
        <v>4140</v>
      </c>
      <c r="H84" s="328">
        <f>H30+H37+H42</f>
        <v>4140</v>
      </c>
      <c r="I84" s="320"/>
      <c r="J84" s="320"/>
      <c r="K84" s="321"/>
      <c r="L84" s="322"/>
      <c r="M84" s="323"/>
      <c r="N84" s="323"/>
      <c r="O84" s="323"/>
      <c r="P84" s="323"/>
      <c r="Q84" s="324"/>
      <c r="R84" s="322"/>
      <c r="S84" s="323"/>
      <c r="T84" s="323"/>
      <c r="U84" s="323"/>
      <c r="V84" s="323"/>
      <c r="W84" s="324"/>
      <c r="X84" s="322"/>
      <c r="Y84" s="323"/>
      <c r="Z84" s="323"/>
      <c r="AA84" s="323"/>
      <c r="AB84" s="323"/>
      <c r="AC84" s="324"/>
      <c r="AD84" s="322"/>
      <c r="AE84" s="323"/>
      <c r="AF84" s="323"/>
      <c r="AG84" s="323"/>
      <c r="AH84" s="323"/>
      <c r="AI84" s="324"/>
      <c r="AJ84" s="322"/>
      <c r="AK84" s="323"/>
      <c r="AL84" s="323"/>
      <c r="AM84" s="323"/>
      <c r="AN84" s="323"/>
      <c r="AO84" s="325"/>
    </row>
    <row r="85" spans="1:41" ht="65.25" customHeight="1" thickTop="1" thickBot="1" x14ac:dyDescent="0.25">
      <c r="A85" s="192"/>
      <c r="B85" s="109"/>
      <c r="C85" s="110"/>
      <c r="D85" s="111"/>
      <c r="E85" s="111"/>
      <c r="F85" s="112"/>
      <c r="G85" s="111"/>
      <c r="H85" s="111"/>
      <c r="I85" s="456"/>
      <c r="J85" s="457"/>
      <c r="K85" s="458"/>
      <c r="L85" s="296"/>
      <c r="M85" s="297"/>
      <c r="N85" s="329"/>
      <c r="O85" s="330"/>
      <c r="P85" s="298"/>
      <c r="Q85" s="299" t="s">
        <v>158</v>
      </c>
      <c r="R85" s="300"/>
      <c r="S85" s="297"/>
      <c r="T85" s="329"/>
      <c r="U85" s="330"/>
      <c r="V85" s="298"/>
      <c r="W85" s="299" t="s">
        <v>158</v>
      </c>
      <c r="X85" s="300"/>
      <c r="Y85" s="297"/>
      <c r="Z85" s="329"/>
      <c r="AA85" s="330"/>
      <c r="AB85" s="298"/>
      <c r="AC85" s="299" t="s">
        <v>158</v>
      </c>
      <c r="AD85" s="296"/>
      <c r="AE85" s="297"/>
      <c r="AF85" s="329"/>
      <c r="AG85" s="330"/>
      <c r="AH85" s="298"/>
      <c r="AI85" s="299" t="s">
        <v>158</v>
      </c>
      <c r="AJ85" s="296"/>
      <c r="AK85" s="297"/>
      <c r="AL85" s="329"/>
      <c r="AM85" s="330"/>
      <c r="AN85" s="298"/>
      <c r="AO85" s="299" t="s">
        <v>158</v>
      </c>
    </row>
    <row r="86" spans="1:41" ht="17.25" customHeight="1" x14ac:dyDescent="0.2">
      <c r="A86" s="459" t="s">
        <v>194</v>
      </c>
      <c r="B86" s="460"/>
      <c r="C86" s="460"/>
      <c r="D86" s="460"/>
      <c r="E86" s="460"/>
      <c r="F86" s="460"/>
      <c r="G86" s="461"/>
      <c r="H86" s="462" t="s">
        <v>6</v>
      </c>
      <c r="I86" s="464" t="s">
        <v>82</v>
      </c>
      <c r="J86" s="465"/>
      <c r="K86" s="466"/>
      <c r="L86" s="227">
        <v>612</v>
      </c>
      <c r="M86" s="80"/>
      <c r="N86" s="331"/>
      <c r="O86" s="332">
        <v>792</v>
      </c>
      <c r="P86" s="80"/>
      <c r="Q86" s="301">
        <f>SUM(L86:P86)</f>
        <v>1404</v>
      </c>
      <c r="R86" s="227">
        <v>576</v>
      </c>
      <c r="S86" s="80"/>
      <c r="T86" s="331"/>
      <c r="U86" s="332">
        <v>612</v>
      </c>
      <c r="V86" s="80"/>
      <c r="W86" s="301">
        <f>SUM(R86:V86)</f>
        <v>1188</v>
      </c>
      <c r="X86" s="227">
        <v>612</v>
      </c>
      <c r="Y86" s="80"/>
      <c r="Z86" s="331"/>
      <c r="AA86" s="332">
        <v>468</v>
      </c>
      <c r="AB86" s="80"/>
      <c r="AC86" s="301">
        <f>SUM(X86:AB86)</f>
        <v>1080</v>
      </c>
      <c r="AD86" s="227">
        <v>324</v>
      </c>
      <c r="AE86" s="80"/>
      <c r="AF86" s="331"/>
      <c r="AG86" s="332">
        <v>612</v>
      </c>
      <c r="AH86" s="80"/>
      <c r="AI86" s="301">
        <f>SUM(AD86:AH86)</f>
        <v>936</v>
      </c>
      <c r="AJ86" s="227">
        <v>504</v>
      </c>
      <c r="AK86" s="80"/>
      <c r="AL86" s="331"/>
      <c r="AM86" s="332">
        <v>432</v>
      </c>
      <c r="AN86" s="80"/>
      <c r="AO86" s="301">
        <f>SUM(AJ86:AN86)</f>
        <v>936</v>
      </c>
    </row>
    <row r="87" spans="1:41" ht="21" customHeight="1" x14ac:dyDescent="0.2">
      <c r="A87" s="467" t="s">
        <v>195</v>
      </c>
      <c r="B87" s="468"/>
      <c r="C87" s="468"/>
      <c r="D87" s="468"/>
      <c r="E87" s="468"/>
      <c r="F87" s="468"/>
      <c r="G87" s="469"/>
      <c r="H87" s="462"/>
      <c r="I87" s="447" t="s">
        <v>83</v>
      </c>
      <c r="J87" s="448"/>
      <c r="K87" s="449"/>
      <c r="L87" s="265"/>
      <c r="M87" s="79"/>
      <c r="N87" s="333"/>
      <c r="O87" s="334"/>
      <c r="P87" s="79"/>
      <c r="Q87" s="302">
        <f t="shared" ref="Q87:Q92" si="28">SUM(L87:P87)</f>
        <v>0</v>
      </c>
      <c r="R87" s="265"/>
      <c r="S87" s="79"/>
      <c r="T87" s="333"/>
      <c r="U87" s="334">
        <v>144</v>
      </c>
      <c r="V87" s="79"/>
      <c r="W87" s="302">
        <f t="shared" ref="W87:W92" si="29">SUM(R87:V87)</f>
        <v>144</v>
      </c>
      <c r="X87" s="265"/>
      <c r="Y87" s="79"/>
      <c r="Z87" s="333"/>
      <c r="AA87" s="334">
        <v>144</v>
      </c>
      <c r="AB87" s="79"/>
      <c r="AC87" s="302">
        <f t="shared" ref="AC87:AC92" si="30">SUM(X87:AB87)</f>
        <v>144</v>
      </c>
      <c r="AD87" s="265">
        <v>288</v>
      </c>
      <c r="AE87" s="79"/>
      <c r="AF87" s="333"/>
      <c r="AG87" s="334">
        <v>108</v>
      </c>
      <c r="AH87" s="79"/>
      <c r="AI87" s="302">
        <f t="shared" ref="AI87:AI92" si="31">SUM(AD87:AH87)</f>
        <v>396</v>
      </c>
      <c r="AJ87" s="265">
        <v>36</v>
      </c>
      <c r="AK87" s="79"/>
      <c r="AL87" s="333"/>
      <c r="AM87" s="334">
        <v>36</v>
      </c>
      <c r="AN87" s="79"/>
      <c r="AO87" s="302">
        <f t="shared" ref="AO87:AO92" si="32">SUM(AJ87:AN87)</f>
        <v>72</v>
      </c>
    </row>
    <row r="88" spans="1:41" ht="27.75" customHeight="1" x14ac:dyDescent="0.2">
      <c r="A88" s="467" t="s">
        <v>84</v>
      </c>
      <c r="B88" s="468"/>
      <c r="C88" s="468"/>
      <c r="D88" s="468"/>
      <c r="E88" s="468"/>
      <c r="F88" s="468"/>
      <c r="G88" s="469"/>
      <c r="H88" s="462"/>
      <c r="I88" s="435" t="s">
        <v>85</v>
      </c>
      <c r="J88" s="436"/>
      <c r="K88" s="437"/>
      <c r="L88" s="265"/>
      <c r="M88" s="79"/>
      <c r="N88" s="333"/>
      <c r="O88" s="334"/>
      <c r="P88" s="79"/>
      <c r="Q88" s="302">
        <f t="shared" si="28"/>
        <v>0</v>
      </c>
      <c r="R88" s="265"/>
      <c r="S88" s="79"/>
      <c r="T88" s="333"/>
      <c r="U88" s="334">
        <v>72</v>
      </c>
      <c r="V88" s="79"/>
      <c r="W88" s="302">
        <f t="shared" si="29"/>
        <v>72</v>
      </c>
      <c r="X88" s="265"/>
      <c r="Y88" s="79"/>
      <c r="Z88" s="333"/>
      <c r="AA88" s="334">
        <v>216</v>
      </c>
      <c r="AB88" s="79"/>
      <c r="AC88" s="302">
        <f t="shared" si="30"/>
        <v>216</v>
      </c>
      <c r="AD88" s="265"/>
      <c r="AE88" s="79"/>
      <c r="AF88" s="333"/>
      <c r="AG88" s="334">
        <v>108</v>
      </c>
      <c r="AH88" s="79"/>
      <c r="AI88" s="302">
        <f t="shared" si="31"/>
        <v>108</v>
      </c>
      <c r="AJ88" s="265">
        <v>36</v>
      </c>
      <c r="AK88" s="79"/>
      <c r="AL88" s="333"/>
      <c r="AM88" s="334">
        <v>36</v>
      </c>
      <c r="AN88" s="79"/>
      <c r="AO88" s="302">
        <f t="shared" si="32"/>
        <v>72</v>
      </c>
    </row>
    <row r="89" spans="1:41" ht="63" customHeight="1" x14ac:dyDescent="0.2">
      <c r="A89" s="438" t="s">
        <v>154</v>
      </c>
      <c r="B89" s="439"/>
      <c r="C89" s="439"/>
      <c r="D89" s="439"/>
      <c r="E89" s="439"/>
      <c r="F89" s="439"/>
      <c r="G89" s="440"/>
      <c r="H89" s="462"/>
      <c r="I89" s="441" t="s">
        <v>86</v>
      </c>
      <c r="J89" s="442"/>
      <c r="K89" s="443"/>
      <c r="L89" s="265"/>
      <c r="M89" s="79"/>
      <c r="N89" s="333"/>
      <c r="O89" s="334"/>
      <c r="P89" s="79"/>
      <c r="Q89" s="302">
        <f t="shared" si="28"/>
        <v>0</v>
      </c>
      <c r="R89" s="265"/>
      <c r="S89" s="79"/>
      <c r="T89" s="333"/>
      <c r="U89" s="334"/>
      <c r="V89" s="79"/>
      <c r="W89" s="302">
        <f t="shared" si="29"/>
        <v>0</v>
      </c>
      <c r="X89" s="265"/>
      <c r="Y89" s="79"/>
      <c r="Z89" s="333"/>
      <c r="AA89" s="334"/>
      <c r="AB89" s="79"/>
      <c r="AC89" s="302">
        <f t="shared" si="30"/>
        <v>0</v>
      </c>
      <c r="AD89" s="265"/>
      <c r="AE89" s="79"/>
      <c r="AF89" s="333"/>
      <c r="AG89" s="334"/>
      <c r="AH89" s="79"/>
      <c r="AI89" s="302">
        <f t="shared" si="31"/>
        <v>0</v>
      </c>
      <c r="AJ89" s="265"/>
      <c r="AK89" s="79"/>
      <c r="AL89" s="333"/>
      <c r="AM89" s="334">
        <v>144</v>
      </c>
      <c r="AN89" s="79"/>
      <c r="AO89" s="302">
        <f t="shared" si="32"/>
        <v>144</v>
      </c>
    </row>
    <row r="90" spans="1:41" ht="40.5" customHeight="1" x14ac:dyDescent="0.2">
      <c r="A90" s="291"/>
      <c r="B90" s="292"/>
      <c r="C90" s="65"/>
      <c r="D90" s="78"/>
      <c r="E90" s="78"/>
      <c r="F90" s="113"/>
      <c r="G90" s="116"/>
      <c r="H90" s="462"/>
      <c r="I90" s="435" t="s">
        <v>87</v>
      </c>
      <c r="J90" s="436"/>
      <c r="K90" s="437"/>
      <c r="L90" s="343">
        <v>0</v>
      </c>
      <c r="M90" s="38"/>
      <c r="N90" s="344"/>
      <c r="O90" s="345">
        <v>3</v>
      </c>
      <c r="P90" s="346"/>
      <c r="Q90" s="303">
        <f t="shared" si="28"/>
        <v>3</v>
      </c>
      <c r="R90" s="305">
        <v>2</v>
      </c>
      <c r="S90" s="306"/>
      <c r="T90" s="335"/>
      <c r="U90" s="336">
        <v>3</v>
      </c>
      <c r="V90" s="306"/>
      <c r="W90" s="307">
        <f t="shared" si="29"/>
        <v>5</v>
      </c>
      <c r="X90" s="305">
        <v>0</v>
      </c>
      <c r="Y90" s="306"/>
      <c r="Z90" s="335"/>
      <c r="AA90" s="336">
        <v>3</v>
      </c>
      <c r="AB90" s="306"/>
      <c r="AC90" s="307">
        <f t="shared" si="30"/>
        <v>3</v>
      </c>
      <c r="AD90" s="305">
        <v>0</v>
      </c>
      <c r="AE90" s="306"/>
      <c r="AF90" s="335"/>
      <c r="AG90" s="336">
        <v>6</v>
      </c>
      <c r="AH90" s="306"/>
      <c r="AI90" s="307">
        <f t="shared" si="31"/>
        <v>6</v>
      </c>
      <c r="AJ90" s="305">
        <v>2</v>
      </c>
      <c r="AK90" s="306"/>
      <c r="AL90" s="335"/>
      <c r="AM90" s="336">
        <v>1</v>
      </c>
      <c r="AN90" s="306"/>
      <c r="AO90" s="307">
        <f t="shared" si="32"/>
        <v>3</v>
      </c>
    </row>
    <row r="91" spans="1:41" x14ac:dyDescent="0.2">
      <c r="A91" s="444" t="s">
        <v>88</v>
      </c>
      <c r="B91" s="445"/>
      <c r="C91" s="445"/>
      <c r="D91" s="445"/>
      <c r="E91" s="445"/>
      <c r="F91" s="445"/>
      <c r="G91" s="446"/>
      <c r="H91" s="462"/>
      <c r="I91" s="447" t="s">
        <v>89</v>
      </c>
      <c r="J91" s="448"/>
      <c r="K91" s="449"/>
      <c r="L91" s="343">
        <v>0</v>
      </c>
      <c r="M91" s="38"/>
      <c r="N91" s="344"/>
      <c r="O91" s="345">
        <v>8</v>
      </c>
      <c r="P91" s="346"/>
      <c r="Q91" s="303">
        <f t="shared" si="28"/>
        <v>8</v>
      </c>
      <c r="R91" s="305">
        <v>1</v>
      </c>
      <c r="S91" s="306"/>
      <c r="T91" s="335"/>
      <c r="U91" s="336">
        <v>5</v>
      </c>
      <c r="V91" s="306"/>
      <c r="W91" s="307">
        <f t="shared" si="29"/>
        <v>6</v>
      </c>
      <c r="X91" s="305">
        <v>5</v>
      </c>
      <c r="Y91" s="306"/>
      <c r="Z91" s="335"/>
      <c r="AA91" s="336">
        <v>3</v>
      </c>
      <c r="AB91" s="306"/>
      <c r="AC91" s="307">
        <f t="shared" si="30"/>
        <v>8</v>
      </c>
      <c r="AD91" s="305">
        <v>1</v>
      </c>
      <c r="AE91" s="306"/>
      <c r="AF91" s="335"/>
      <c r="AG91" s="336">
        <v>7</v>
      </c>
      <c r="AH91" s="306"/>
      <c r="AI91" s="307">
        <f t="shared" si="31"/>
        <v>8</v>
      </c>
      <c r="AJ91" s="305">
        <v>2</v>
      </c>
      <c r="AK91" s="306"/>
      <c r="AL91" s="335"/>
      <c r="AM91" s="336">
        <v>6</v>
      </c>
      <c r="AN91" s="306"/>
      <c r="AO91" s="307">
        <f t="shared" si="32"/>
        <v>8</v>
      </c>
    </row>
    <row r="92" spans="1:41" ht="13.5" thickBot="1" x14ac:dyDescent="0.25">
      <c r="A92" s="429" t="s">
        <v>90</v>
      </c>
      <c r="B92" s="430"/>
      <c r="C92" s="430"/>
      <c r="D92" s="430"/>
      <c r="E92" s="430"/>
      <c r="F92" s="430"/>
      <c r="G92" s="431"/>
      <c r="H92" s="463"/>
      <c r="I92" s="432" t="s">
        <v>91</v>
      </c>
      <c r="J92" s="433"/>
      <c r="K92" s="434"/>
      <c r="L92" s="347">
        <v>0</v>
      </c>
      <c r="M92" s="60"/>
      <c r="N92" s="348"/>
      <c r="O92" s="349">
        <v>0</v>
      </c>
      <c r="P92" s="350"/>
      <c r="Q92" s="304">
        <f t="shared" si="28"/>
        <v>0</v>
      </c>
      <c r="R92" s="308">
        <v>0</v>
      </c>
      <c r="S92" s="309"/>
      <c r="T92" s="337"/>
      <c r="U92" s="338">
        <v>0</v>
      </c>
      <c r="V92" s="309"/>
      <c r="W92" s="310">
        <f t="shared" si="29"/>
        <v>0</v>
      </c>
      <c r="X92" s="308">
        <v>0</v>
      </c>
      <c r="Y92" s="309"/>
      <c r="Z92" s="337"/>
      <c r="AA92" s="338">
        <v>0</v>
      </c>
      <c r="AB92" s="309"/>
      <c r="AC92" s="310">
        <f t="shared" si="30"/>
        <v>0</v>
      </c>
      <c r="AD92" s="308">
        <v>0</v>
      </c>
      <c r="AE92" s="309"/>
      <c r="AF92" s="337"/>
      <c r="AG92" s="338">
        <v>0</v>
      </c>
      <c r="AH92" s="309"/>
      <c r="AI92" s="310">
        <f t="shared" si="31"/>
        <v>0</v>
      </c>
      <c r="AJ92" s="308">
        <v>0</v>
      </c>
      <c r="AK92" s="309"/>
      <c r="AL92" s="337"/>
      <c r="AM92" s="338">
        <v>0</v>
      </c>
      <c r="AN92" s="309"/>
      <c r="AO92" s="310">
        <f t="shared" si="32"/>
        <v>0</v>
      </c>
    </row>
    <row r="93" spans="1:41" x14ac:dyDescent="0.2">
      <c r="A93" s="292"/>
      <c r="B93" s="292"/>
      <c r="C93" s="65"/>
      <c r="D93" s="78"/>
      <c r="E93" s="78"/>
      <c r="F93" s="113"/>
      <c r="G93" s="78"/>
      <c r="H93" s="78"/>
      <c r="I93" s="78"/>
      <c r="J93" s="78"/>
      <c r="K93" s="78"/>
      <c r="L93" s="78"/>
      <c r="M93" s="78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</row>
    <row r="94" spans="1:41" x14ac:dyDescent="0.2">
      <c r="A94" s="292"/>
      <c r="B94" s="292"/>
      <c r="C94" s="65"/>
      <c r="D94" s="78"/>
      <c r="E94" s="78"/>
      <c r="F94" s="113"/>
      <c r="G94" s="78"/>
      <c r="H94" s="78"/>
      <c r="I94" s="78"/>
      <c r="J94" s="78"/>
      <c r="K94" s="78"/>
      <c r="L94" s="78"/>
      <c r="M94" s="78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</row>
    <row r="95" spans="1:41" x14ac:dyDescent="0.2">
      <c r="A95" s="292"/>
      <c r="B95" s="292"/>
      <c r="C95" s="65"/>
      <c r="D95" s="78"/>
      <c r="E95" s="78"/>
      <c r="F95" s="113"/>
      <c r="G95" s="78"/>
      <c r="H95" s="78"/>
      <c r="I95" s="78"/>
      <c r="J95" s="78"/>
      <c r="K95" s="78"/>
      <c r="L95" s="78"/>
      <c r="M95" s="78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</row>
    <row r="96" spans="1:41" x14ac:dyDescent="0.2">
      <c r="A96" s="292"/>
      <c r="B96" s="292"/>
      <c r="C96" s="65"/>
      <c r="D96" s="78"/>
      <c r="E96" s="78"/>
      <c r="F96" s="113"/>
      <c r="G96" s="78"/>
      <c r="H96" s="78"/>
      <c r="I96" s="78"/>
      <c r="J96" s="78"/>
      <c r="K96" s="78"/>
      <c r="L96" s="78"/>
      <c r="M96" s="78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</row>
    <row r="97" spans="1:41" x14ac:dyDescent="0.2">
      <c r="A97" s="292"/>
      <c r="B97" s="292"/>
      <c r="C97" s="65"/>
      <c r="D97" s="78"/>
      <c r="E97" s="78"/>
      <c r="F97" s="113"/>
      <c r="G97" s="78"/>
      <c r="H97" s="78"/>
      <c r="I97" s="78"/>
      <c r="J97" s="78"/>
      <c r="K97" s="78"/>
      <c r="L97" s="78"/>
      <c r="M97" s="78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</row>
    <row r="98" spans="1:41" x14ac:dyDescent="0.2">
      <c r="A98" s="292"/>
      <c r="B98" s="292"/>
      <c r="C98" s="65"/>
      <c r="D98" s="78"/>
      <c r="E98" s="78"/>
      <c r="F98" s="113"/>
      <c r="G98" s="78"/>
      <c r="H98" s="78"/>
      <c r="I98" s="78"/>
      <c r="J98" s="78"/>
      <c r="K98" s="78"/>
      <c r="L98" s="78"/>
      <c r="M98" s="78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</row>
    <row r="99" spans="1:41" x14ac:dyDescent="0.2">
      <c r="A99" s="292"/>
      <c r="B99" s="292"/>
      <c r="C99" s="65"/>
      <c r="D99" s="78"/>
      <c r="E99" s="78"/>
      <c r="F99" s="113"/>
      <c r="G99" s="78"/>
      <c r="H99" s="78"/>
      <c r="I99" s="78"/>
      <c r="J99" s="78"/>
      <c r="K99" s="78"/>
      <c r="L99" s="78"/>
      <c r="M99" s="78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</row>
    <row r="100" spans="1:41" x14ac:dyDescent="0.2">
      <c r="A100" s="292"/>
      <c r="B100" s="292"/>
      <c r="C100" s="65"/>
      <c r="D100" s="78"/>
      <c r="E100" s="78"/>
      <c r="F100" s="113"/>
      <c r="G100" s="78"/>
      <c r="H100" s="78"/>
      <c r="I100" s="78"/>
      <c r="J100" s="78"/>
      <c r="K100" s="78"/>
      <c r="L100" s="78"/>
      <c r="M100" s="78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</row>
    <row r="101" spans="1:41" x14ac:dyDescent="0.2">
      <c r="A101" s="292"/>
      <c r="B101" s="292"/>
      <c r="C101" s="65"/>
      <c r="D101" s="78"/>
      <c r="E101" s="78"/>
      <c r="F101" s="113"/>
      <c r="G101" s="78"/>
      <c r="H101" s="78"/>
      <c r="I101" s="78"/>
      <c r="J101" s="78"/>
      <c r="K101" s="78"/>
      <c r="L101" s="78"/>
      <c r="M101" s="78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</row>
    <row r="102" spans="1:41" x14ac:dyDescent="0.2">
      <c r="A102" s="292"/>
      <c r="B102" s="292"/>
      <c r="C102" s="65"/>
      <c r="D102" s="78"/>
      <c r="E102" s="78"/>
      <c r="F102" s="113"/>
      <c r="G102" s="78"/>
      <c r="H102" s="78"/>
      <c r="I102" s="78"/>
      <c r="J102" s="78"/>
      <c r="K102" s="78"/>
      <c r="L102" s="78"/>
      <c r="M102" s="78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</row>
    <row r="103" spans="1:41" x14ac:dyDescent="0.2">
      <c r="A103" s="292"/>
      <c r="B103" s="292"/>
      <c r="C103" s="65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</row>
    <row r="104" spans="1:41" x14ac:dyDescent="0.2">
      <c r="A104" s="292"/>
      <c r="B104" s="292"/>
      <c r="C104" s="65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</row>
    <row r="105" spans="1:41" x14ac:dyDescent="0.2">
      <c r="A105" s="292"/>
      <c r="B105" s="292"/>
      <c r="C105" s="65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</row>
    <row r="106" spans="1:41" x14ac:dyDescent="0.2">
      <c r="D106" s="77"/>
      <c r="E106" s="77"/>
      <c r="F106" s="77"/>
      <c r="G106" s="77"/>
      <c r="H106" s="77"/>
      <c r="I106" s="77"/>
      <c r="J106" s="77"/>
      <c r="K106" s="77"/>
      <c r="L106" s="77"/>
      <c r="M106" s="77"/>
    </row>
    <row r="107" spans="1:41" x14ac:dyDescent="0.2">
      <c r="D107" s="77"/>
      <c r="E107" s="77"/>
      <c r="F107" s="77"/>
      <c r="G107" s="77"/>
      <c r="H107" s="77"/>
      <c r="I107" s="77"/>
      <c r="J107" s="77"/>
      <c r="K107" s="77"/>
      <c r="L107" s="77"/>
      <c r="M107" s="77"/>
    </row>
    <row r="108" spans="1:41" x14ac:dyDescent="0.2">
      <c r="D108" s="77"/>
      <c r="E108" s="77"/>
      <c r="F108" s="77"/>
      <c r="G108" s="77"/>
      <c r="H108" s="77"/>
      <c r="I108" s="77"/>
      <c r="J108" s="77"/>
      <c r="K108" s="77"/>
      <c r="L108" s="77"/>
      <c r="M108" s="77"/>
    </row>
    <row r="109" spans="1:41" x14ac:dyDescent="0.2">
      <c r="D109" s="77"/>
      <c r="E109" s="77"/>
      <c r="F109" s="77"/>
      <c r="G109" s="77"/>
      <c r="H109" s="77"/>
      <c r="I109" s="77"/>
      <c r="J109" s="77"/>
      <c r="K109" s="77"/>
      <c r="L109" s="77"/>
      <c r="M109" s="77"/>
    </row>
    <row r="110" spans="1:41" x14ac:dyDescent="0.2">
      <c r="D110" s="77"/>
      <c r="E110" s="77"/>
      <c r="F110" s="77"/>
      <c r="G110" s="77"/>
      <c r="H110" s="77"/>
      <c r="I110" s="77"/>
      <c r="J110" s="77"/>
      <c r="K110" s="77"/>
      <c r="L110" s="77"/>
      <c r="M110" s="77"/>
    </row>
    <row r="111" spans="1:41" x14ac:dyDescent="0.2">
      <c r="D111" s="77"/>
      <c r="E111" s="77"/>
      <c r="F111" s="77"/>
      <c r="G111" s="77"/>
      <c r="H111" s="77"/>
      <c r="I111" s="77"/>
      <c r="J111" s="77"/>
      <c r="K111" s="77"/>
      <c r="L111" s="77"/>
      <c r="M111" s="77"/>
    </row>
    <row r="112" spans="1:41" x14ac:dyDescent="0.2">
      <c r="D112" s="77"/>
      <c r="E112" s="77"/>
      <c r="F112" s="77"/>
      <c r="G112" s="77"/>
      <c r="H112" s="77"/>
      <c r="I112" s="77"/>
      <c r="J112" s="77"/>
      <c r="K112" s="77"/>
      <c r="L112" s="77"/>
      <c r="M112" s="77"/>
    </row>
    <row r="113" spans="4:13" x14ac:dyDescent="0.2">
      <c r="D113" s="77"/>
      <c r="E113" s="77"/>
      <c r="F113" s="77"/>
      <c r="G113" s="77"/>
      <c r="H113" s="77"/>
      <c r="I113" s="77"/>
      <c r="J113" s="77"/>
      <c r="K113" s="77"/>
      <c r="L113" s="77"/>
      <c r="M113" s="77"/>
    </row>
    <row r="114" spans="4:13" x14ac:dyDescent="0.2">
      <c r="D114" s="77"/>
      <c r="E114" s="77"/>
      <c r="F114" s="77"/>
      <c r="G114" s="77"/>
      <c r="H114" s="77"/>
      <c r="I114" s="77"/>
      <c r="J114" s="77"/>
      <c r="K114" s="77"/>
      <c r="L114" s="77"/>
      <c r="M114" s="77"/>
    </row>
    <row r="115" spans="4:13" x14ac:dyDescent="0.2">
      <c r="D115" s="77"/>
      <c r="E115" s="77"/>
      <c r="F115" s="77"/>
      <c r="G115" s="77"/>
      <c r="H115" s="77"/>
      <c r="I115" s="77"/>
      <c r="J115" s="77"/>
      <c r="K115" s="77"/>
      <c r="L115" s="77"/>
      <c r="M115" s="77"/>
    </row>
  </sheetData>
  <mergeCells count="74">
    <mergeCell ref="G7:K7"/>
    <mergeCell ref="G8:H11"/>
    <mergeCell ref="I8:K8"/>
    <mergeCell ref="A7:A12"/>
    <mergeCell ref="B7:B12"/>
    <mergeCell ref="C7:C8"/>
    <mergeCell ref="D7:E11"/>
    <mergeCell ref="F7:F12"/>
    <mergeCell ref="C9:C12"/>
    <mergeCell ref="I9:I11"/>
    <mergeCell ref="J9:J11"/>
    <mergeCell ref="K9:K11"/>
    <mergeCell ref="L9:N9"/>
    <mergeCell ref="L8:Q8"/>
    <mergeCell ref="R8:W8"/>
    <mergeCell ref="X8:AC8"/>
    <mergeCell ref="AD8:AI8"/>
    <mergeCell ref="AD9:AF9"/>
    <mergeCell ref="AJ8:AO8"/>
    <mergeCell ref="AG9:AI9"/>
    <mergeCell ref="AJ9:AL9"/>
    <mergeCell ref="AM9:AO9"/>
    <mergeCell ref="L10:M10"/>
    <mergeCell ref="O10:P10"/>
    <mergeCell ref="R10:S10"/>
    <mergeCell ref="U10:V10"/>
    <mergeCell ref="X10:Y10"/>
    <mergeCell ref="AA10:AB10"/>
    <mergeCell ref="AD10:AE10"/>
    <mergeCell ref="O9:Q9"/>
    <mergeCell ref="R9:T9"/>
    <mergeCell ref="U9:W9"/>
    <mergeCell ref="X9:Z9"/>
    <mergeCell ref="AA9:AC9"/>
    <mergeCell ref="AD11:AD12"/>
    <mergeCell ref="AG10:AH10"/>
    <mergeCell ref="AJ10:AK10"/>
    <mergeCell ref="AM10:AN10"/>
    <mergeCell ref="L11:L12"/>
    <mergeCell ref="M11:N11"/>
    <mergeCell ref="O11:O12"/>
    <mergeCell ref="P11:Q11"/>
    <mergeCell ref="R11:R12"/>
    <mergeCell ref="S11:T11"/>
    <mergeCell ref="U11:U12"/>
    <mergeCell ref="V11:W11"/>
    <mergeCell ref="X11:X12"/>
    <mergeCell ref="Y11:Z11"/>
    <mergeCell ref="AA11:AA12"/>
    <mergeCell ref="AB11:AC11"/>
    <mergeCell ref="AN11:AO11"/>
    <mergeCell ref="A83:B83"/>
    <mergeCell ref="A84:B84"/>
    <mergeCell ref="I85:K85"/>
    <mergeCell ref="A86:G86"/>
    <mergeCell ref="H86:H92"/>
    <mergeCell ref="I86:K86"/>
    <mergeCell ref="A87:G87"/>
    <mergeCell ref="I87:K87"/>
    <mergeCell ref="A88:G88"/>
    <mergeCell ref="AE11:AF11"/>
    <mergeCell ref="AG11:AG12"/>
    <mergeCell ref="AH11:AI11"/>
    <mergeCell ref="AJ11:AJ12"/>
    <mergeCell ref="AK11:AL11"/>
    <mergeCell ref="AM11:AM12"/>
    <mergeCell ref="A92:G92"/>
    <mergeCell ref="I92:K92"/>
    <mergeCell ref="I88:K88"/>
    <mergeCell ref="A89:G89"/>
    <mergeCell ref="I89:K89"/>
    <mergeCell ref="I90:K90"/>
    <mergeCell ref="A91:G91"/>
    <mergeCell ref="I91:K91"/>
  </mergeCells>
  <pageMargins left="0.4" right="0.3" top="0.62" bottom="0.62" header="0.3" footer="0.31"/>
  <pageSetup paperSize="9" scale="52" fitToHeight="4" orientation="landscape" r:id="rId1"/>
  <headerFooter alignWithMargins="0"/>
  <rowBreaks count="2" manualBreakCount="2">
    <brk id="50" max="40" man="1"/>
    <brk id="84" max="4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 2017г</vt:lpstr>
      <vt:lpstr>' 2017г'!Область_печати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</cp:lastModifiedBy>
  <cp:lastPrinted>2017-09-04T16:46:09Z</cp:lastPrinted>
  <dcterms:created xsi:type="dcterms:W3CDTF">1996-10-08T23:32:33Z</dcterms:created>
  <dcterms:modified xsi:type="dcterms:W3CDTF">2018-06-29T09:45:22Z</dcterms:modified>
</cp:coreProperties>
</file>