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"/>
    </mc:Choice>
  </mc:AlternateContent>
  <bookViews>
    <workbookView xWindow="-390" yWindow="780" windowWidth="15480" windowHeight="6720"/>
  </bookViews>
  <sheets>
    <sheet name="Лист1" sheetId="1" r:id="rId1"/>
    <sheet name="план" sheetId="3" r:id="rId2"/>
  </sheets>
  <externalReferences>
    <externalReference r:id="rId3"/>
  </externalReferences>
  <definedNames>
    <definedName name="Допустимое_уменьшение_нагрузки_меньше_32_часов_для_некоторых_циклов">[1]Рабочий!$AA$12</definedName>
    <definedName name="_xlnm.Print_Area" localSheetId="1">план!$A$1:$AI$81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14" i="3" l="1"/>
  <c r="H14" i="3"/>
  <c r="E14" i="3"/>
  <c r="F14" i="3" s="1"/>
  <c r="J13" i="3"/>
  <c r="H13" i="3"/>
  <c r="I13" i="3" s="1"/>
  <c r="J26" i="3"/>
  <c r="H26" i="3"/>
  <c r="E26" i="3" s="1"/>
  <c r="F26" i="3" s="1"/>
  <c r="J25" i="3"/>
  <c r="H25" i="3"/>
  <c r="F25" i="3"/>
  <c r="E25" i="3"/>
  <c r="J24" i="3"/>
  <c r="H24" i="3"/>
  <c r="E24" i="3"/>
  <c r="F24" i="3" s="1"/>
  <c r="J23" i="3"/>
  <c r="H23" i="3"/>
  <c r="I23" i="3" s="1"/>
  <c r="J22" i="3"/>
  <c r="H22" i="3"/>
  <c r="E22" i="3"/>
  <c r="F22" i="3" s="1"/>
  <c r="J21" i="3"/>
  <c r="H21" i="3"/>
  <c r="I21" i="3" s="1"/>
  <c r="J20" i="3"/>
  <c r="H20" i="3"/>
  <c r="J19" i="3"/>
  <c r="H19" i="3"/>
  <c r="E19" i="3"/>
  <c r="F19" i="3" s="1"/>
  <c r="J18" i="3"/>
  <c r="H18" i="3"/>
  <c r="I18" i="3" s="1"/>
  <c r="J17" i="3"/>
  <c r="H17" i="3"/>
  <c r="I17" i="3" s="1"/>
  <c r="J16" i="3"/>
  <c r="H16" i="3"/>
  <c r="J15" i="3"/>
  <c r="J12" i="3" s="1"/>
  <c r="J11" i="3" s="1"/>
  <c r="H15" i="3"/>
  <c r="E15" i="3"/>
  <c r="F15" i="3" s="1"/>
  <c r="K12" i="3"/>
  <c r="I15" i="3" l="1"/>
  <c r="I16" i="3"/>
  <c r="E17" i="3"/>
  <c r="F17" i="3" s="1"/>
  <c r="I19" i="3"/>
  <c r="I20" i="3"/>
  <c r="E21" i="3"/>
  <c r="F21" i="3" s="1"/>
  <c r="E23" i="3"/>
  <c r="F23" i="3" s="1"/>
  <c r="I25" i="3"/>
  <c r="H12" i="3"/>
  <c r="H11" i="3" s="1"/>
  <c r="E13" i="3"/>
  <c r="I14" i="3"/>
  <c r="E16" i="3"/>
  <c r="F16" i="3" s="1"/>
  <c r="E18" i="3"/>
  <c r="F18" i="3" s="1"/>
  <c r="E20" i="3"/>
  <c r="F20" i="3" s="1"/>
  <c r="I22" i="3"/>
  <c r="I12" i="3" s="1"/>
  <c r="I11" i="3" s="1"/>
  <c r="I24" i="3"/>
  <c r="I26" i="3"/>
  <c r="AI81" i="3"/>
  <c r="AI80" i="3"/>
  <c r="AI79" i="3"/>
  <c r="AC81" i="3"/>
  <c r="AC80" i="3"/>
  <c r="AC79" i="3"/>
  <c r="W81" i="3"/>
  <c r="W80" i="3"/>
  <c r="W79" i="3"/>
  <c r="Q80" i="3"/>
  <c r="Q81" i="3"/>
  <c r="Q79" i="3"/>
  <c r="AI78" i="3"/>
  <c r="AI77" i="3"/>
  <c r="AI76" i="3"/>
  <c r="AC77" i="3"/>
  <c r="AC78" i="3"/>
  <c r="AC76" i="3"/>
  <c r="W76" i="3"/>
  <c r="W77" i="3"/>
  <c r="W78" i="3"/>
  <c r="AC75" i="3"/>
  <c r="AI75" i="3"/>
  <c r="W75" i="3"/>
  <c r="Q75" i="3"/>
  <c r="J32" i="3"/>
  <c r="H42" i="3"/>
  <c r="H41" i="3"/>
  <c r="E41" i="3" s="1"/>
  <c r="F41" i="3" s="1"/>
  <c r="H39" i="3"/>
  <c r="J39" i="3"/>
  <c r="J33" i="3"/>
  <c r="J29" i="3"/>
  <c r="J27" i="3" s="1"/>
  <c r="J31" i="3"/>
  <c r="H68" i="3"/>
  <c r="E68" i="3" s="1"/>
  <c r="H69" i="3"/>
  <c r="E69" i="3" s="1"/>
  <c r="H65" i="3"/>
  <c r="E65" i="3" s="1"/>
  <c r="H64" i="3"/>
  <c r="E64" i="3" s="1"/>
  <c r="H61" i="3"/>
  <c r="E61" i="3" s="1"/>
  <c r="H60" i="3"/>
  <c r="E60" i="3" s="1"/>
  <c r="H57" i="3"/>
  <c r="E57" i="3" s="1"/>
  <c r="H56" i="3"/>
  <c r="E56" i="3" s="1"/>
  <c r="H53" i="3"/>
  <c r="E53" i="3" s="1"/>
  <c r="H52" i="3"/>
  <c r="E52" i="3" s="1"/>
  <c r="J67" i="3"/>
  <c r="J63" i="3"/>
  <c r="J59" i="3"/>
  <c r="J55" i="3"/>
  <c r="J50" i="3"/>
  <c r="I50" i="3" s="1"/>
  <c r="I49" i="3" s="1"/>
  <c r="J51" i="3"/>
  <c r="J42" i="3"/>
  <c r="J40" i="3"/>
  <c r="J41" i="3"/>
  <c r="J43" i="3"/>
  <c r="J44" i="3"/>
  <c r="J45" i="3"/>
  <c r="J46" i="3"/>
  <c r="J47" i="3"/>
  <c r="K63" i="3"/>
  <c r="H67" i="3"/>
  <c r="H63" i="3"/>
  <c r="H62" i="3" s="1"/>
  <c r="E62" i="3" s="1"/>
  <c r="F62" i="3" s="1"/>
  <c r="H59" i="3"/>
  <c r="H55" i="3"/>
  <c r="H54" i="3" s="1"/>
  <c r="H51" i="3"/>
  <c r="H50" i="3"/>
  <c r="H58" i="3"/>
  <c r="H66" i="3"/>
  <c r="E66" i="3"/>
  <c r="F66" i="3" s="1"/>
  <c r="H31" i="3"/>
  <c r="H32" i="3"/>
  <c r="F32" i="3" s="1"/>
  <c r="AD58" i="3"/>
  <c r="AD62" i="3"/>
  <c r="AD38" i="3"/>
  <c r="AD27" i="3"/>
  <c r="AA58" i="3"/>
  <c r="AA54" i="3"/>
  <c r="AA48" i="3" s="1"/>
  <c r="AA37" i="3" s="1"/>
  <c r="AA11" i="3" s="1"/>
  <c r="AA72" i="3" s="1"/>
  <c r="Y54" i="3"/>
  <c r="Y66" i="3"/>
  <c r="X38" i="3"/>
  <c r="X66" i="3"/>
  <c r="X54" i="3"/>
  <c r="X27" i="3"/>
  <c r="X34" i="3"/>
  <c r="AB54" i="3"/>
  <c r="AB58" i="3"/>
  <c r="AC54" i="3"/>
  <c r="AE62" i="3"/>
  <c r="AG62" i="3"/>
  <c r="AH62" i="3"/>
  <c r="AI62" i="3"/>
  <c r="R49" i="3"/>
  <c r="R38" i="3"/>
  <c r="R27" i="3"/>
  <c r="S66" i="3"/>
  <c r="T66" i="3"/>
  <c r="U66" i="3"/>
  <c r="V66" i="3"/>
  <c r="W66" i="3"/>
  <c r="Z66" i="3"/>
  <c r="AA66" i="3"/>
  <c r="AB66" i="3"/>
  <c r="AC66" i="3"/>
  <c r="AD66" i="3"/>
  <c r="AE66" i="3"/>
  <c r="AF66" i="3"/>
  <c r="AG66" i="3"/>
  <c r="AH66" i="3"/>
  <c r="AI66" i="3"/>
  <c r="R66" i="3"/>
  <c r="I67" i="3"/>
  <c r="I66" i="3" s="1"/>
  <c r="J66" i="3"/>
  <c r="K66" i="3"/>
  <c r="E67" i="3"/>
  <c r="F67" i="3" s="1"/>
  <c r="E59" i="3"/>
  <c r="E58" i="3" s="1"/>
  <c r="F58" i="3" s="1"/>
  <c r="E55" i="3"/>
  <c r="E54" i="3" s="1"/>
  <c r="E50" i="3"/>
  <c r="E51" i="3"/>
  <c r="F51" i="3" s="1"/>
  <c r="I51" i="3"/>
  <c r="J49" i="3"/>
  <c r="J48" i="3" s="1"/>
  <c r="J37" i="3" s="1"/>
  <c r="K49" i="3"/>
  <c r="AC49" i="3"/>
  <c r="AC48" i="3" s="1"/>
  <c r="AC37" i="3" s="1"/>
  <c r="AC11" i="3" s="1"/>
  <c r="S49" i="3"/>
  <c r="T49" i="3"/>
  <c r="U49" i="3"/>
  <c r="V49" i="3"/>
  <c r="V48" i="3" s="1"/>
  <c r="V37" i="3" s="1"/>
  <c r="V11" i="3" s="1"/>
  <c r="W49" i="3"/>
  <c r="X49" i="3"/>
  <c r="Y49" i="3"/>
  <c r="Z49" i="3"/>
  <c r="AA49" i="3"/>
  <c r="AB49" i="3"/>
  <c r="AB48" i="3" s="1"/>
  <c r="AB37" i="3" s="1"/>
  <c r="AB11" i="3" s="1"/>
  <c r="AD49" i="3"/>
  <c r="AE49" i="3"/>
  <c r="AE48" i="3" s="1"/>
  <c r="AE37" i="3" s="1"/>
  <c r="AE11" i="3" s="1"/>
  <c r="AF49" i="3"/>
  <c r="AG49" i="3"/>
  <c r="AG48" i="3" s="1"/>
  <c r="AG37" i="3" s="1"/>
  <c r="AG11" i="3" s="1"/>
  <c r="AG72" i="3" s="1"/>
  <c r="AH49" i="3"/>
  <c r="AI49" i="3"/>
  <c r="H30" i="3"/>
  <c r="E30" i="3" s="1"/>
  <c r="F30" i="3" s="1"/>
  <c r="J30" i="3"/>
  <c r="I30" i="3" s="1"/>
  <c r="AD54" i="3"/>
  <c r="AG34" i="3"/>
  <c r="AD34" i="3"/>
  <c r="AG27" i="3"/>
  <c r="AG38" i="3"/>
  <c r="AG54" i="3"/>
  <c r="AG58" i="3"/>
  <c r="AF62" i="3"/>
  <c r="AI58" i="3"/>
  <c r="AH58" i="3"/>
  <c r="AF58" i="3"/>
  <c r="AE58" i="3"/>
  <c r="AI54" i="3"/>
  <c r="AH54" i="3"/>
  <c r="AF54" i="3"/>
  <c r="AE54" i="3"/>
  <c r="AI38" i="3"/>
  <c r="AH38" i="3"/>
  <c r="AF38" i="3"/>
  <c r="AF37" i="3" s="1"/>
  <c r="AF11" i="3" s="1"/>
  <c r="AE38" i="3"/>
  <c r="AI34" i="3"/>
  <c r="AH34" i="3"/>
  <c r="AF34" i="3"/>
  <c r="AE34" i="3"/>
  <c r="AI27" i="3"/>
  <c r="AH27" i="3"/>
  <c r="AF27" i="3"/>
  <c r="AE27" i="3"/>
  <c r="E63" i="3"/>
  <c r="F63" i="3" s="1"/>
  <c r="H47" i="3"/>
  <c r="I47" i="3" s="1"/>
  <c r="H40" i="3"/>
  <c r="E40" i="3" s="1"/>
  <c r="F40" i="3" s="1"/>
  <c r="H43" i="3"/>
  <c r="E43" i="3" s="1"/>
  <c r="H44" i="3"/>
  <c r="H45" i="3"/>
  <c r="E45" i="3" s="1"/>
  <c r="F45" i="3" s="1"/>
  <c r="H46" i="3"/>
  <c r="E46" i="3" s="1"/>
  <c r="F46" i="3" s="1"/>
  <c r="H28" i="3"/>
  <c r="H29" i="3"/>
  <c r="E29" i="3" s="1"/>
  <c r="F29" i="3" s="1"/>
  <c r="H33" i="3"/>
  <c r="H35" i="3"/>
  <c r="E35" i="3" s="1"/>
  <c r="H36" i="3"/>
  <c r="E36" i="3" s="1"/>
  <c r="F36" i="3" s="1"/>
  <c r="O11" i="3"/>
  <c r="O72" i="3" s="1"/>
  <c r="L11" i="3"/>
  <c r="L72" i="3" s="1"/>
  <c r="U54" i="3"/>
  <c r="U58" i="3"/>
  <c r="U48" i="3" s="1"/>
  <c r="U37" i="3" s="1"/>
  <c r="U11" i="3" s="1"/>
  <c r="U72" i="3" s="1"/>
  <c r="U62" i="3"/>
  <c r="U38" i="3"/>
  <c r="U27" i="3"/>
  <c r="U34" i="3"/>
  <c r="R54" i="3"/>
  <c r="R58" i="3"/>
  <c r="R48" i="3" s="1"/>
  <c r="R37" i="3" s="1"/>
  <c r="R11" i="3" s="1"/>
  <c r="R72" i="3" s="1"/>
  <c r="R62" i="3"/>
  <c r="R34" i="3"/>
  <c r="X58" i="3"/>
  <c r="X62" i="3"/>
  <c r="AA62" i="3"/>
  <c r="AA38" i="3"/>
  <c r="AA27" i="3"/>
  <c r="AA34" i="3"/>
  <c r="E31" i="3"/>
  <c r="E33" i="3"/>
  <c r="E39" i="3"/>
  <c r="F39" i="3" s="1"/>
  <c r="E44" i="3"/>
  <c r="F44" i="3" s="1"/>
  <c r="E47" i="3"/>
  <c r="F47" i="3" s="1"/>
  <c r="E42" i="3"/>
  <c r="F42" i="3" s="1"/>
  <c r="E28" i="3"/>
  <c r="I46" i="3"/>
  <c r="I44" i="3"/>
  <c r="T54" i="3"/>
  <c r="T58" i="3"/>
  <c r="T62" i="3"/>
  <c r="T38" i="3"/>
  <c r="T27" i="3"/>
  <c r="T34" i="3"/>
  <c r="N11" i="3"/>
  <c r="S54" i="3"/>
  <c r="S58" i="3"/>
  <c r="S62" i="3"/>
  <c r="V54" i="3"/>
  <c r="V58" i="3"/>
  <c r="V62" i="3"/>
  <c r="W54" i="3"/>
  <c r="W58" i="3"/>
  <c r="W48" i="3" s="1"/>
  <c r="W37" i="3" s="1"/>
  <c r="W11" i="3" s="1"/>
  <c r="W62" i="3"/>
  <c r="Y58" i="3"/>
  <c r="Y62" i="3"/>
  <c r="Z54" i="3"/>
  <c r="Z58" i="3"/>
  <c r="Z62" i="3"/>
  <c r="AB62" i="3"/>
  <c r="AC58" i="3"/>
  <c r="AC62" i="3"/>
  <c r="K54" i="3"/>
  <c r="K48" i="3" s="1"/>
  <c r="K37" i="3" s="1"/>
  <c r="K58" i="3"/>
  <c r="K62" i="3"/>
  <c r="J54" i="3"/>
  <c r="J58" i="3"/>
  <c r="J62" i="3"/>
  <c r="I59" i="3"/>
  <c r="I58" i="3" s="1"/>
  <c r="I55" i="3"/>
  <c r="I54" i="3" s="1"/>
  <c r="I63" i="3"/>
  <c r="I62" i="3" s="1"/>
  <c r="I40" i="3"/>
  <c r="I42" i="3"/>
  <c r="I43" i="3"/>
  <c r="J38" i="3"/>
  <c r="K38" i="3"/>
  <c r="S38" i="3"/>
  <c r="V38" i="3"/>
  <c r="W38" i="3"/>
  <c r="Y38" i="3"/>
  <c r="Z38" i="3"/>
  <c r="Z37" i="3" s="1"/>
  <c r="AB38" i="3"/>
  <c r="AC38" i="3"/>
  <c r="S27" i="3"/>
  <c r="S34" i="3"/>
  <c r="V27" i="3"/>
  <c r="V34" i="3"/>
  <c r="W27" i="3"/>
  <c r="W34" i="3"/>
  <c r="Y27" i="3"/>
  <c r="Y34" i="3"/>
  <c r="Z27" i="3"/>
  <c r="Z34" i="3"/>
  <c r="AB27" i="3"/>
  <c r="AB34" i="3"/>
  <c r="AC27" i="3"/>
  <c r="AC34" i="3"/>
  <c r="K34" i="3"/>
  <c r="M11" i="3"/>
  <c r="P11" i="3"/>
  <c r="Q11" i="3"/>
  <c r="J35" i="3"/>
  <c r="J36" i="3"/>
  <c r="I36" i="3" s="1"/>
  <c r="I31" i="3"/>
  <c r="I32" i="3"/>
  <c r="J28" i="3"/>
  <c r="I28" i="3" s="1"/>
  <c r="I29" i="3"/>
  <c r="I33" i="3"/>
  <c r="K27" i="3"/>
  <c r="F33" i="3"/>
  <c r="F50" i="3"/>
  <c r="F59" i="3"/>
  <c r="F28" i="3"/>
  <c r="F31" i="3"/>
  <c r="K11" i="3"/>
  <c r="AI48" i="3"/>
  <c r="AI37" i="3" s="1"/>
  <c r="AI11" i="3" s="1"/>
  <c r="Z48" i="3"/>
  <c r="X48" i="3"/>
  <c r="X37" i="3" s="1"/>
  <c r="X11" i="3" s="1"/>
  <c r="X72" i="3" s="1"/>
  <c r="T48" i="3"/>
  <c r="T37" i="3" s="1"/>
  <c r="T11" i="3" s="1"/>
  <c r="H38" i="3"/>
  <c r="AH48" i="3"/>
  <c r="AH37" i="3" s="1"/>
  <c r="AH11" i="3" s="1"/>
  <c r="AF48" i="3"/>
  <c r="AD48" i="3"/>
  <c r="AD37" i="3" s="1"/>
  <c r="AD11" i="3" s="1"/>
  <c r="AD72" i="3" s="1"/>
  <c r="Y48" i="3"/>
  <c r="Y37" i="3" s="1"/>
  <c r="Y11" i="3" s="1"/>
  <c r="S48" i="3"/>
  <c r="S37" i="3" s="1"/>
  <c r="S11" i="3" s="1"/>
  <c r="E49" i="3"/>
  <c r="E11" i="3"/>
  <c r="F11" i="3" s="1"/>
  <c r="F35" i="3" l="1"/>
  <c r="E34" i="3"/>
  <c r="I48" i="3"/>
  <c r="F49" i="3"/>
  <c r="F48" i="3" s="1"/>
  <c r="F54" i="3"/>
  <c r="J34" i="3"/>
  <c r="H27" i="3"/>
  <c r="E27" i="3" s="1"/>
  <c r="F27" i="3" s="1"/>
  <c r="H34" i="3"/>
  <c r="F55" i="3"/>
  <c r="I27" i="3"/>
  <c r="I35" i="3"/>
  <c r="I34" i="3" s="1"/>
  <c r="Z11" i="3"/>
  <c r="I41" i="3"/>
  <c r="H49" i="3"/>
  <c r="H48" i="3" s="1"/>
  <c r="H37" i="3" s="1"/>
  <c r="I39" i="3"/>
  <c r="F13" i="3"/>
  <c r="E12" i="3"/>
  <c r="F12" i="3" s="1"/>
  <c r="F43" i="3"/>
  <c r="E38" i="3"/>
  <c r="F38" i="3" s="1"/>
  <c r="I37" i="3"/>
  <c r="E37" i="3"/>
  <c r="F37" i="3" s="1"/>
  <c r="E48" i="3"/>
  <c r="I45" i="3"/>
  <c r="I38" i="3" s="1"/>
  <c r="H73" i="3" l="1"/>
  <c r="E73" i="3" s="1"/>
  <c r="F34" i="3"/>
</calcChain>
</file>

<file path=xl/sharedStrings.xml><?xml version="1.0" encoding="utf-8"?>
<sst xmlns="http://schemas.openxmlformats.org/spreadsheetml/2006/main" count="262" uniqueCount="174">
  <si>
    <t>Индекс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</si>
  <si>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</si>
  <si>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</si>
  <si>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</si>
  <si>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</si>
  <si>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</si>
  <si>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</si>
  <si>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3 курс</t>
  </si>
  <si>
    <t>теоретическое обучение</t>
  </si>
  <si>
    <t>лаб. и практ. занятия</t>
  </si>
  <si>
    <t>1 сем</t>
  </si>
  <si>
    <t>2 сем</t>
  </si>
  <si>
    <t>3 сем</t>
  </si>
  <si>
    <t>4 сем</t>
  </si>
  <si>
    <t>5 сем</t>
  </si>
  <si>
    <t>6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</si>
  <si>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</si>
  <si>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</si>
  <si>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</si>
  <si>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</si>
  <si>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</si>
  <si>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</si>
  <si>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О.00</t>
  </si>
  <si>
    <t>Общеобразовательный цикл</t>
  </si>
  <si>
    <t>Иностранный язык</t>
  </si>
  <si>
    <t>История</t>
  </si>
  <si>
    <t>Обществознание</t>
  </si>
  <si>
    <t>География</t>
  </si>
  <si>
    <t>Естествознание</t>
  </si>
  <si>
    <t>ОБЖ</t>
  </si>
  <si>
    <t>Физическая культура</t>
  </si>
  <si>
    <t>Экономика</t>
  </si>
  <si>
    <t>Право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</si>
  <si>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</si>
  <si>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</si>
  <si>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</si>
  <si>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</si>
  <si>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</si>
  <si>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</si>
  <si>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</si>
  <si>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</si>
  <si>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</si>
  <si>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</si>
  <si>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</si>
  <si>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</si>
  <si>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</si>
  <si>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</si>
  <si>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</si>
  <si>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</si>
  <si>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</si>
  <si>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</si>
  <si>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</si>
  <si>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</si>
  <si>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</si>
  <si>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</si>
  <si>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</si>
  <si>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</si>
  <si>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</si>
  <si>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</si>
  <si>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</si>
  <si>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</si>
  <si>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</si>
  <si>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</si>
  <si>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</si>
  <si>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</si>
  <si>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</si>
  <si>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</si>
  <si>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</si>
  <si>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Итого</t>
  </si>
  <si>
    <t>ПП.04</t>
  </si>
  <si>
    <t>Математический и общий естественнонаучный цикл</t>
  </si>
  <si>
    <t>ПП.02</t>
  </si>
  <si>
    <t>курсовых работ (проектов)</t>
  </si>
  <si>
    <t>Формы промежуточной аттестации</t>
  </si>
  <si>
    <t>ПДП</t>
  </si>
  <si>
    <t xml:space="preserve">Преддипломная практика </t>
  </si>
  <si>
    <t>ГИА</t>
  </si>
  <si>
    <t>Государственная (итоговая) аттестация</t>
  </si>
  <si>
    <t>6 нед.</t>
  </si>
  <si>
    <t>1.2 Государственные экзамены (при их наличии) - нет</t>
  </si>
  <si>
    <t>наименования:    нет</t>
  </si>
  <si>
    <t>дисциплин и МДК</t>
  </si>
  <si>
    <t>учебной практики</t>
  </si>
  <si>
    <t>производственной практики</t>
  </si>
  <si>
    <t xml:space="preserve">экзаменов (в т.ч. экзаменов квалификационных) </t>
  </si>
  <si>
    <t>зачётов</t>
  </si>
  <si>
    <t>преддипломные практики</t>
  </si>
  <si>
    <t>дифф. зачётов</t>
  </si>
  <si>
    <t>Наименование циклов, дисциплин, профессиональных модулей, МДК, практик</t>
  </si>
  <si>
    <t>1. Программа базовой подготовки</t>
  </si>
  <si>
    <t>3. План учебного процесса</t>
  </si>
  <si>
    <t>Экологические основы природопользования</t>
  </si>
  <si>
    <t>Сервисная  деятельность</t>
  </si>
  <si>
    <t>История изобразительного искусства</t>
  </si>
  <si>
    <t>Рисунок и живопись</t>
  </si>
  <si>
    <t>4 курс</t>
  </si>
  <si>
    <t>7 сем</t>
  </si>
  <si>
    <t>8 сем</t>
  </si>
  <si>
    <t>Психология общения</t>
  </si>
  <si>
    <t>Основы маркетинга и менеджмента</t>
  </si>
  <si>
    <t>Цветоведение</t>
  </si>
  <si>
    <t>Основы композиции</t>
  </si>
  <si>
    <t>Эстетика</t>
  </si>
  <si>
    <t>Коррекция и окрашивание бровей, окрашивание ресниц</t>
  </si>
  <si>
    <t>МДК.01.02</t>
  </si>
  <si>
    <t>Основы косметологии</t>
  </si>
  <si>
    <t>Искусство и технология макияжа</t>
  </si>
  <si>
    <t>Выполнение фейс-арта, боди-арта</t>
  </si>
  <si>
    <t>Технология фейс-арта и боди-арта</t>
  </si>
  <si>
    <t>Искусство создания стиля</t>
  </si>
  <si>
    <t>ПМ.05</t>
  </si>
  <si>
    <t>МДК.05.01</t>
  </si>
  <si>
    <t>Выполнение маникюра</t>
  </si>
  <si>
    <r>
      <t xml:space="preserve"> , </t>
    </r>
    <r>
      <rPr>
        <sz val="10"/>
        <rFont val="Arial Cyr"/>
        <charset val="204"/>
      </rPr>
      <t xml:space="preserve">  ,  Э(2)</t>
    </r>
  </si>
  <si>
    <t xml:space="preserve"> ,  ДЗ(2),  </t>
  </si>
  <si>
    <t xml:space="preserve"> ,  ДЗ(1),  </t>
  </si>
  <si>
    <t xml:space="preserve"> ,  ДЗ(3),  </t>
  </si>
  <si>
    <t xml:space="preserve"> ,  ДЗ(6),  </t>
  </si>
  <si>
    <t xml:space="preserve"> ,  ДЗ(4),  </t>
  </si>
  <si>
    <t xml:space="preserve"> ,  ДЗ(8),  </t>
  </si>
  <si>
    <r>
      <t xml:space="preserve"> , </t>
    </r>
    <r>
      <rPr>
        <sz val="10"/>
        <rFont val="Arial Cyr"/>
        <charset val="204"/>
      </rPr>
      <t xml:space="preserve">  ,  Э(4)</t>
    </r>
  </si>
  <si>
    <r>
      <t xml:space="preserve"> , </t>
    </r>
    <r>
      <rPr>
        <sz val="10"/>
        <rFont val="Arial Cyr"/>
        <charset val="204"/>
      </rPr>
      <t xml:space="preserve">  ,  Э(6)</t>
    </r>
  </si>
  <si>
    <r>
      <t xml:space="preserve"> , </t>
    </r>
    <r>
      <rPr>
        <sz val="10"/>
        <rFont val="Arial Cyr"/>
        <charset val="204"/>
      </rPr>
      <t xml:space="preserve">  ,  Э(8)</t>
    </r>
  </si>
  <si>
    <r>
      <t xml:space="preserve"> , </t>
    </r>
    <r>
      <rPr>
        <sz val="10"/>
        <rFont val="Arial Cyr"/>
        <charset val="204"/>
      </rPr>
      <t xml:space="preserve">  ,  Э(3)</t>
    </r>
  </si>
  <si>
    <t>Э(к)-(4)</t>
  </si>
  <si>
    <t>Э(к)-(6)</t>
  </si>
  <si>
    <t>Э(к)-(7)</t>
  </si>
  <si>
    <r>
      <t xml:space="preserve"> , </t>
    </r>
    <r>
      <rPr>
        <sz val="10"/>
        <rFont val="Arial Cyr"/>
        <charset val="204"/>
      </rPr>
      <t xml:space="preserve">  ,  Э(7)</t>
    </r>
  </si>
  <si>
    <t xml:space="preserve"> ,  ДЗ(7),  </t>
  </si>
  <si>
    <t>Э(к)-(8)</t>
  </si>
  <si>
    <t>Э(к)-(5)</t>
  </si>
  <si>
    <t xml:space="preserve"> ,  ДЗ(5),  </t>
  </si>
  <si>
    <t xml:space="preserve"> З , ДЗ(8), 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</si>
  <si>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</si>
  <si>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</si>
  <si>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</si>
  <si>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</si>
  <si>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</si>
  <si>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</si>
  <si>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</si>
  <si>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</si>
  <si>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Пластическая анатомия человека</t>
  </si>
  <si>
    <t>ОП.09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</si>
  <si>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</si>
  <si>
    <t>Технология оформления бровей и ресниц</t>
  </si>
  <si>
    <t>Выполнение салонного и специфического макияжа</t>
  </si>
  <si>
    <t>Создание индивидуального стиля заказчика в соответствии с запросами, историческими стилями  и тенденциями моды</t>
  </si>
  <si>
    <t>Выполнение работ по одной или нескольким профессиям рабочих, должностям служащих (Маникюрша)</t>
  </si>
  <si>
    <t xml:space="preserve">З ,  ДЗ(2),  </t>
  </si>
  <si>
    <t xml:space="preserve">итого за год </t>
  </si>
  <si>
    <t>Базовые  и профильные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</si>
  <si>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</si>
  <si>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</si>
  <si>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</si>
  <si>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</si>
  <si>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</si>
  <si>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</si>
  <si>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</si>
  <si>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</si>
  <si>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</si>
  <si>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</si>
  <si>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</si>
  <si>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</si>
  <si>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ОУД.12</t>
  </si>
  <si>
    <t>ОУД.13</t>
  </si>
  <si>
    <t>Экология</t>
  </si>
  <si>
    <t>Русский язык</t>
  </si>
  <si>
    <r>
      <t xml:space="preserve"> , </t>
    </r>
    <r>
      <rPr>
        <sz val="10"/>
        <rFont val="Arial Cyr"/>
        <charset val="204"/>
      </rPr>
      <t xml:space="preserve">  ,  Э (2)</t>
    </r>
  </si>
  <si>
    <t>Литература</t>
  </si>
  <si>
    <t>Математика</t>
  </si>
  <si>
    <t>ОУД.14</t>
  </si>
  <si>
    <t>Консультации  из расчета 4 часа на одного обучающегося на каждый учебный год</t>
  </si>
  <si>
    <t>Государственная итоговая аттестация  (6 нед.)</t>
  </si>
  <si>
    <t>Информатика и информационно - коммуникационные  технологии в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</si>
</sst>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44"/>
      <name val="Arial"/>
      <family val="2"/>
      <charset val="204"/>
    </font>
    <font>
      <sz val="10"/>
      <name val="Symbol"/>
      <family val="1"/>
      <charset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A21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8">
    <xf numFmtId="0" fontId="0" fillId="0" borderId="0" xfId="0"/>
    <xf numFmtId="49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lef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2" borderId="5" xfId="0" applyNumberFormat="1" applyFont="1" applyFill="1" applyBorder="1" applyAlignment="1" applyProtection="1">
      <alignment horizontal="left" vertical="center"/>
      <protection hidden="1"/>
    </xf>
    <xf numFmtId="49" fontId="6" fillId="2" borderId="6" xfId="0" applyNumberFormat="1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wrapText="1"/>
      <protection hidden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/>
    <xf numFmtId="49" fontId="2" fillId="0" borderId="8" xfId="0" applyNumberFormat="1" applyFont="1" applyBorder="1" applyAlignment="1" applyProtection="1">
      <alignment horizontal="left" wrapText="1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/>
    <xf numFmtId="0" fontId="0" fillId="4" borderId="16" xfId="0" applyFill="1" applyBorder="1"/>
    <xf numFmtId="0" fontId="0" fillId="0" borderId="17" xfId="0" applyBorder="1"/>
    <xf numFmtId="0" fontId="0" fillId="0" borderId="18" xfId="0" applyBorder="1"/>
    <xf numFmtId="0" fontId="0" fillId="4" borderId="19" xfId="0" applyFill="1" applyBorder="1"/>
    <xf numFmtId="0" fontId="0" fillId="4" borderId="20" xfId="0" applyFill="1" applyBorder="1"/>
    <xf numFmtId="49" fontId="4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Border="1"/>
    <xf numFmtId="0" fontId="0" fillId="0" borderId="24" xfId="0" applyBorder="1"/>
    <xf numFmtId="0" fontId="0" fillId="4" borderId="25" xfId="0" applyFill="1" applyBorder="1"/>
    <xf numFmtId="0" fontId="0" fillId="4" borderId="23" xfId="0" applyFill="1" applyBorder="1"/>
    <xf numFmtId="0" fontId="0" fillId="4" borderId="28" xfId="0" applyFill="1" applyBorder="1"/>
    <xf numFmtId="0" fontId="0" fillId="0" borderId="0" xfId="0" applyBorder="1"/>
    <xf numFmtId="0" fontId="7" fillId="2" borderId="1" xfId="0" applyFont="1" applyFill="1" applyBorder="1"/>
    <xf numFmtId="0" fontId="7" fillId="2" borderId="33" xfId="0" applyFont="1" applyFill="1" applyBorder="1"/>
    <xf numFmtId="0" fontId="9" fillId="2" borderId="33" xfId="0" applyFont="1" applyFill="1" applyBorder="1"/>
    <xf numFmtId="0" fontId="9" fillId="4" borderId="33" xfId="0" applyFont="1" applyFill="1" applyBorder="1"/>
    <xf numFmtId="49" fontId="2" fillId="5" borderId="13" xfId="0" applyNumberFormat="1" applyFont="1" applyFill="1" applyBorder="1" applyAlignment="1" applyProtection="1">
      <alignment horizontal="left" vertical="top" wrapText="1"/>
    </xf>
    <xf numFmtId="49" fontId="2" fillId="5" borderId="26" xfId="0" applyNumberFormat="1" applyFont="1" applyFill="1" applyBorder="1" applyAlignment="1" applyProtection="1">
      <alignment horizontal="left" vertical="top" wrapText="1"/>
    </xf>
    <xf numFmtId="0" fontId="8" fillId="2" borderId="33" xfId="0" applyFont="1" applyFill="1" applyBorder="1"/>
    <xf numFmtId="0" fontId="8" fillId="4" borderId="33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13" xfId="0" applyFill="1" applyBorder="1"/>
    <xf numFmtId="0" fontId="0" fillId="5" borderId="15" xfId="0" applyFill="1" applyBorder="1"/>
    <xf numFmtId="0" fontId="0" fillId="3" borderId="23" xfId="0" applyFill="1" applyBorder="1"/>
    <xf numFmtId="0" fontId="8" fillId="6" borderId="33" xfId="0" applyFont="1" applyFill="1" applyBorder="1"/>
    <xf numFmtId="0" fontId="8" fillId="6" borderId="34" xfId="0" applyFont="1" applyFill="1" applyBorder="1"/>
    <xf numFmtId="0" fontId="8" fillId="4" borderId="35" xfId="0" applyFont="1" applyFill="1" applyBorder="1"/>
    <xf numFmtId="0" fontId="8" fillId="2" borderId="8" xfId="0" applyFont="1" applyFill="1" applyBorder="1"/>
    <xf numFmtId="0" fontId="9" fillId="4" borderId="35" xfId="0" applyFont="1" applyFill="1" applyBorder="1"/>
    <xf numFmtId="0" fontId="12" fillId="4" borderId="35" xfId="0" applyFont="1" applyFill="1" applyBorder="1"/>
    <xf numFmtId="0" fontId="12" fillId="2" borderId="33" xfId="0" applyFont="1" applyFill="1" applyBorder="1"/>
    <xf numFmtId="0" fontId="12" fillId="4" borderId="33" xfId="0" applyFont="1" applyFill="1" applyBorder="1"/>
    <xf numFmtId="0" fontId="9" fillId="2" borderId="34" xfId="0" applyFont="1" applyFill="1" applyBorder="1"/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0" fillId="6" borderId="33" xfId="0" applyFill="1" applyBorder="1"/>
    <xf numFmtId="1" fontId="0" fillId="2" borderId="33" xfId="0" applyNumberFormat="1" applyFill="1" applyBorder="1"/>
    <xf numFmtId="1" fontId="0" fillId="2" borderId="34" xfId="0" applyNumberFormat="1" applyFill="1" applyBorder="1"/>
    <xf numFmtId="49" fontId="5" fillId="6" borderId="1" xfId="0" applyNumberFormat="1" applyFont="1" applyFill="1" applyBorder="1" applyAlignment="1" applyProtection="1">
      <alignment horizontal="left" vertical="center"/>
    </xf>
    <xf numFmtId="0" fontId="0" fillId="5" borderId="26" xfId="0" applyFill="1" applyBorder="1"/>
    <xf numFmtId="0" fontId="0" fillId="5" borderId="27" xfId="0" applyFill="1" applyBorder="1"/>
    <xf numFmtId="1" fontId="9" fillId="2" borderId="33" xfId="0" applyNumberFormat="1" applyFont="1" applyFill="1" applyBorder="1"/>
    <xf numFmtId="1" fontId="8" fillId="2" borderId="33" xfId="0" applyNumberFormat="1" applyFont="1" applyFill="1" applyBorder="1"/>
    <xf numFmtId="0" fontId="0" fillId="0" borderId="36" xfId="0" applyBorder="1" applyAlignment="1">
      <alignment horizontal="left" wrapText="1"/>
    </xf>
    <xf numFmtId="0" fontId="0" fillId="0" borderId="36" xfId="0" applyBorder="1"/>
    <xf numFmtId="0" fontId="0" fillId="0" borderId="36" xfId="0" applyFill="1" applyBorder="1"/>
    <xf numFmtId="0" fontId="10" fillId="0" borderId="36" xfId="0" applyFont="1" applyFill="1" applyBorder="1"/>
    <xf numFmtId="0" fontId="0" fillId="0" borderId="0" xfId="0" applyBorder="1" applyAlignment="1">
      <alignment horizontal="left" wrapText="1"/>
    </xf>
    <xf numFmtId="0" fontId="10" fillId="0" borderId="0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12" fillId="2" borderId="34" xfId="0" applyFont="1" applyFill="1" applyBorder="1"/>
    <xf numFmtId="1" fontId="8" fillId="2" borderId="8" xfId="0" applyNumberFormat="1" applyFont="1" applyFill="1" applyBorder="1"/>
    <xf numFmtId="1" fontId="8" fillId="2" borderId="34" xfId="0" applyNumberFormat="1" applyFont="1" applyFill="1" applyBorder="1"/>
    <xf numFmtId="1" fontId="0" fillId="0" borderId="33" xfId="0" applyNumberFormat="1" applyFill="1" applyBorder="1"/>
    <xf numFmtId="0" fontId="0" fillId="3" borderId="30" xfId="0" applyFill="1" applyBorder="1"/>
    <xf numFmtId="49" fontId="6" fillId="3" borderId="15" xfId="0" applyNumberFormat="1" applyFont="1" applyFill="1" applyBorder="1" applyAlignment="1" applyProtection="1">
      <alignment horizontal="left" vertical="top" wrapText="1"/>
    </xf>
    <xf numFmtId="0" fontId="17" fillId="0" borderId="40" xfId="0" applyFont="1" applyBorder="1"/>
    <xf numFmtId="0" fontId="17" fillId="0" borderId="41" xfId="0" applyFont="1" applyBorder="1"/>
    <xf numFmtId="0" fontId="16" fillId="0" borderId="16" xfId="0" applyNumberFormat="1" applyFont="1" applyBorder="1" applyAlignment="1" applyProtection="1">
      <alignment horizontal="center" vertical="top" wrapText="1"/>
      <protection hidden="1"/>
    </xf>
    <xf numFmtId="0" fontId="16" fillId="0" borderId="42" xfId="0" applyNumberFormat="1" applyFont="1" applyBorder="1" applyAlignment="1" applyProtection="1">
      <alignment horizontal="center" vertical="top" wrapText="1"/>
      <protection hidden="1"/>
    </xf>
    <xf numFmtId="1" fontId="16" fillId="0" borderId="26" xfId="0" applyNumberFormat="1" applyFont="1" applyBorder="1" applyAlignment="1" applyProtection="1">
      <alignment horizontal="center" textRotation="90" wrapText="1"/>
      <protection hidden="1"/>
    </xf>
    <xf numFmtId="1" fontId="16" fillId="0" borderId="31" xfId="0" applyNumberFormat="1" applyFont="1" applyBorder="1" applyAlignment="1" applyProtection="1">
      <alignment horizontal="center" textRotation="90" wrapText="1"/>
      <protection hidden="1"/>
    </xf>
    <xf numFmtId="1" fontId="16" fillId="0" borderId="27" xfId="0" applyNumberFormat="1" applyFont="1" applyBorder="1" applyAlignment="1" applyProtection="1">
      <alignment horizontal="center" textRotation="90" wrapText="1"/>
      <protection hidden="1"/>
    </xf>
    <xf numFmtId="0" fontId="7" fillId="2" borderId="8" xfId="0" applyFont="1" applyFill="1" applyBorder="1"/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19" fillId="5" borderId="34" xfId="0" applyNumberFormat="1" applyFont="1" applyFill="1" applyBorder="1" applyAlignment="1" applyProtection="1">
      <alignment horizontal="left" vertical="top" wrapText="1"/>
    </xf>
    <xf numFmtId="0" fontId="0" fillId="6" borderId="1" xfId="0" applyFill="1" applyBorder="1" applyAlignment="1">
      <alignment horizontal="left" wrapText="1"/>
    </xf>
    <xf numFmtId="0" fontId="20" fillId="6" borderId="34" xfId="0" applyFont="1" applyFill="1" applyBorder="1" applyAlignment="1">
      <alignment horizontal="left" wrapText="1"/>
    </xf>
    <xf numFmtId="0" fontId="0" fillId="0" borderId="43" xfId="0" applyFill="1" applyBorder="1"/>
    <xf numFmtId="49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3" xfId="0" applyNumberFormat="1" applyFont="1" applyFill="1" applyBorder="1" applyAlignment="1" applyProtection="1">
      <alignment horizontal="center" vertical="top" wrapText="1"/>
    </xf>
    <xf numFmtId="0" fontId="5" fillId="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4" xfId="0" applyFill="1" applyBorder="1"/>
    <xf numFmtId="0" fontId="10" fillId="5" borderId="44" xfId="0" applyFont="1" applyFill="1" applyBorder="1"/>
    <xf numFmtId="0" fontId="0" fillId="5" borderId="45" xfId="0" applyFill="1" applyBorder="1"/>
    <xf numFmtId="0" fontId="0" fillId="6" borderId="44" xfId="0" applyFill="1" applyBorder="1"/>
    <xf numFmtId="0" fontId="10" fillId="6" borderId="44" xfId="0" applyFont="1" applyFill="1" applyBorder="1"/>
    <xf numFmtId="0" fontId="0" fillId="6" borderId="45" xfId="0" applyFill="1" applyBorder="1"/>
    <xf numFmtId="0" fontId="0" fillId="3" borderId="25" xfId="0" applyFill="1" applyBorder="1"/>
    <xf numFmtId="0" fontId="0" fillId="5" borderId="16" xfId="0" applyFill="1" applyBorder="1"/>
    <xf numFmtId="0" fontId="21" fillId="6" borderId="33" xfId="0" applyFont="1" applyFill="1" applyBorder="1"/>
    <xf numFmtId="0" fontId="21" fillId="6" borderId="34" xfId="0" applyFont="1" applyFill="1" applyBorder="1"/>
    <xf numFmtId="0" fontId="15" fillId="0" borderId="0" xfId="0" applyFont="1" applyAlignment="1">
      <alignment horizontal="left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2" fillId="0" borderId="0" xfId="0" applyFont="1" applyProtection="1">
      <protection hidden="1"/>
    </xf>
    <xf numFmtId="0" fontId="8" fillId="6" borderId="35" xfId="0" applyFont="1" applyFill="1" applyBorder="1"/>
    <xf numFmtId="0" fontId="8" fillId="6" borderId="47" xfId="0" applyFont="1" applyFill="1" applyBorder="1"/>
    <xf numFmtId="0" fontId="12" fillId="2" borderId="35" xfId="0" applyFont="1" applyFill="1" applyBorder="1"/>
    <xf numFmtId="1" fontId="9" fillId="2" borderId="35" xfId="0" applyNumberFormat="1" applyFont="1" applyFill="1" applyBorder="1"/>
    <xf numFmtId="1" fontId="0" fillId="2" borderId="35" xfId="0" applyNumberFormat="1" applyFill="1" applyBorder="1"/>
    <xf numFmtId="0" fontId="0" fillId="5" borderId="28" xfId="0" applyFill="1" applyBorder="1"/>
    <xf numFmtId="0" fontId="21" fillId="6" borderId="35" xfId="0" applyFont="1" applyFill="1" applyBorder="1"/>
    <xf numFmtId="0" fontId="0" fillId="5" borderId="43" xfId="0" applyFill="1" applyBorder="1"/>
    <xf numFmtId="0" fontId="12" fillId="2" borderId="47" xfId="0" applyFont="1" applyFill="1" applyBorder="1"/>
    <xf numFmtId="0" fontId="9" fillId="2" borderId="47" xfId="0" applyFont="1" applyFill="1" applyBorder="1"/>
    <xf numFmtId="1" fontId="0" fillId="2" borderId="47" xfId="0" applyNumberFormat="1" applyFill="1" applyBorder="1"/>
    <xf numFmtId="1" fontId="8" fillId="2" borderId="47" xfId="0" applyNumberFormat="1" applyFont="1" applyFill="1" applyBorder="1"/>
    <xf numFmtId="0" fontId="0" fillId="5" borderId="49" xfId="0" applyFill="1" applyBorder="1"/>
    <xf numFmtId="0" fontId="0" fillId="5" borderId="52" xfId="0" applyFill="1" applyBorder="1"/>
    <xf numFmtId="0" fontId="21" fillId="6" borderId="47" xfId="0" applyFont="1" applyFill="1" applyBorder="1"/>
    <xf numFmtId="0" fontId="0" fillId="5" borderId="53" xfId="0" applyFill="1" applyBorder="1"/>
    <xf numFmtId="0" fontId="9" fillId="2" borderId="35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4" fillId="0" borderId="0" xfId="0" applyFont="1" applyAlignment="1"/>
    <xf numFmtId="0" fontId="1" fillId="5" borderId="37" xfId="0" applyFont="1" applyFill="1" applyBorder="1"/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1" fontId="21" fillId="6" borderId="33" xfId="0" applyNumberFormat="1" applyFont="1" applyFill="1" applyBorder="1"/>
    <xf numFmtId="1" fontId="21" fillId="6" borderId="47" xfId="0" applyNumberFormat="1" applyFont="1" applyFill="1" applyBorder="1"/>
    <xf numFmtId="1" fontId="21" fillId="6" borderId="56" xfId="0" applyNumberFormat="1" applyFont="1" applyFill="1" applyBorder="1"/>
    <xf numFmtId="1" fontId="21" fillId="6" borderId="34" xfId="0" applyNumberFormat="1" applyFont="1" applyFill="1" applyBorder="1"/>
    <xf numFmtId="0" fontId="7" fillId="2" borderId="34" xfId="0" applyFont="1" applyFill="1" applyBorder="1"/>
    <xf numFmtId="0" fontId="10" fillId="5" borderId="13" xfId="0" applyFont="1" applyFill="1" applyBorder="1"/>
    <xf numFmtId="0" fontId="0" fillId="5" borderId="4" xfId="0" applyFill="1" applyBorder="1"/>
    <xf numFmtId="0" fontId="10" fillId="5" borderId="26" xfId="0" applyFont="1" applyFill="1" applyBorder="1"/>
    <xf numFmtId="0" fontId="0" fillId="5" borderId="31" xfId="0" applyFill="1" applyBorder="1"/>
    <xf numFmtId="0" fontId="0" fillId="5" borderId="10" xfId="0" applyFill="1" applyBorder="1"/>
    <xf numFmtId="1" fontId="10" fillId="6" borderId="33" xfId="0" applyNumberFormat="1" applyFont="1" applyFill="1" applyBorder="1"/>
    <xf numFmtId="0" fontId="0" fillId="6" borderId="8" xfId="0" applyFill="1" applyBorder="1"/>
    <xf numFmtId="1" fontId="0" fillId="6" borderId="33" xfId="0" applyNumberFormat="1" applyFill="1" applyBorder="1"/>
    <xf numFmtId="0" fontId="12" fillId="0" borderId="33" xfId="0" applyFont="1" applyFill="1" applyBorder="1"/>
    <xf numFmtId="0" fontId="0" fillId="0" borderId="13" xfId="0" applyFill="1" applyBorder="1"/>
    <xf numFmtId="0" fontId="0" fillId="0" borderId="26" xfId="0" applyFill="1" applyBorder="1"/>
    <xf numFmtId="0" fontId="9" fillId="0" borderId="33" xfId="0" applyFont="1" applyFill="1" applyBorder="1"/>
    <xf numFmtId="0" fontId="8" fillId="0" borderId="33" xfId="0" applyFont="1" applyFill="1" applyBorder="1"/>
    <xf numFmtId="0" fontId="0" fillId="0" borderId="33" xfId="0" applyFill="1" applyBorder="1"/>
    <xf numFmtId="0" fontId="0" fillId="0" borderId="37" xfId="0" applyFill="1" applyBorder="1"/>
    <xf numFmtId="0" fontId="0" fillId="0" borderId="0" xfId="0" applyFill="1" applyProtection="1"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4" borderId="35" xfId="0" applyFill="1" applyBorder="1"/>
    <xf numFmtId="0" fontId="0" fillId="4" borderId="33" xfId="0" applyFill="1" applyBorder="1"/>
    <xf numFmtId="0" fontId="21" fillId="6" borderId="56" xfId="0" applyFont="1" applyFill="1" applyBorder="1"/>
    <xf numFmtId="1" fontId="8" fillId="2" borderId="56" xfId="0" applyNumberFormat="1" applyFont="1" applyFill="1" applyBorder="1"/>
    <xf numFmtId="49" fontId="2" fillId="5" borderId="15" xfId="0" applyNumberFormat="1" applyFont="1" applyFill="1" applyBorder="1" applyAlignment="1" applyProtection="1">
      <alignment horizontal="left" vertical="top" wrapText="1"/>
    </xf>
    <xf numFmtId="49" fontId="2" fillId="5" borderId="27" xfId="0" applyNumberFormat="1" applyFont="1" applyFill="1" applyBorder="1" applyAlignment="1" applyProtection="1">
      <alignment horizontal="left" vertical="top" wrapText="1"/>
    </xf>
    <xf numFmtId="0" fontId="10" fillId="5" borderId="17" xfId="0" applyFont="1" applyFill="1" applyBorder="1"/>
    <xf numFmtId="0" fontId="0" fillId="5" borderId="17" xfId="0" applyFill="1" applyBorder="1"/>
    <xf numFmtId="0" fontId="9" fillId="4" borderId="43" xfId="0" applyFont="1" applyFill="1" applyBorder="1"/>
    <xf numFmtId="0" fontId="9" fillId="2" borderId="37" xfId="0" applyFont="1" applyFill="1" applyBorder="1"/>
    <xf numFmtId="0" fontId="9" fillId="4" borderId="37" xfId="0" applyFont="1" applyFill="1" applyBorder="1"/>
    <xf numFmtId="1" fontId="9" fillId="2" borderId="37" xfId="0" applyNumberFormat="1" applyFont="1" applyFill="1" applyBorder="1"/>
    <xf numFmtId="0" fontId="13" fillId="2" borderId="37" xfId="0" applyFont="1" applyFill="1" applyBorder="1"/>
    <xf numFmtId="0" fontId="13" fillId="2" borderId="10" xfId="0" applyFont="1" applyFill="1" applyBorder="1"/>
    <xf numFmtId="0" fontId="0" fillId="0" borderId="37" xfId="0" applyBorder="1"/>
    <xf numFmtId="0" fontId="0" fillId="4" borderId="63" xfId="0" applyFill="1" applyBorder="1"/>
    <xf numFmtId="0" fontId="0" fillId="2" borderId="64" xfId="0" applyFill="1" applyBorder="1"/>
    <xf numFmtId="0" fontId="10" fillId="2" borderId="64" xfId="0" applyFont="1" applyFill="1" applyBorder="1"/>
    <xf numFmtId="0" fontId="0" fillId="4" borderId="64" xfId="0" applyFill="1" applyBorder="1"/>
    <xf numFmtId="0" fontId="0" fillId="2" borderId="65" xfId="0" applyFill="1" applyBorder="1"/>
    <xf numFmtId="0" fontId="0" fillId="3" borderId="66" xfId="0" applyFill="1" applyBorder="1"/>
    <xf numFmtId="0" fontId="0" fillId="5" borderId="67" xfId="0" applyFill="1" applyBorder="1"/>
    <xf numFmtId="0" fontId="10" fillId="3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/>
    </xf>
    <xf numFmtId="0" fontId="11" fillId="2" borderId="46" xfId="0" applyFont="1" applyFill="1" applyBorder="1"/>
    <xf numFmtId="0" fontId="9" fillId="2" borderId="46" xfId="0" applyFont="1" applyFill="1" applyBorder="1"/>
    <xf numFmtId="0" fontId="0" fillId="6" borderId="46" xfId="0" applyFill="1" applyBorder="1"/>
    <xf numFmtId="0" fontId="0" fillId="2" borderId="46" xfId="0" applyFill="1" applyBorder="1"/>
    <xf numFmtId="0" fontId="10" fillId="6" borderId="46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0" fillId="3" borderId="70" xfId="0" applyFill="1" applyBorder="1"/>
    <xf numFmtId="0" fontId="10" fillId="5" borderId="71" xfId="0" applyFont="1" applyFill="1" applyBorder="1" applyAlignment="1">
      <alignment horizontal="center"/>
    </xf>
    <xf numFmtId="0" fontId="12" fillId="2" borderId="8" xfId="0" applyFont="1" applyFill="1" applyBorder="1"/>
    <xf numFmtId="0" fontId="9" fillId="2" borderId="8" xfId="0" applyFont="1" applyFill="1" applyBorder="1"/>
    <xf numFmtId="1" fontId="0" fillId="6" borderId="8" xfId="0" applyNumberFormat="1" applyFill="1" applyBorder="1"/>
    <xf numFmtId="0" fontId="0" fillId="0" borderId="25" xfId="0" applyBorder="1"/>
    <xf numFmtId="0" fontId="0" fillId="0" borderId="16" xfId="0" applyBorder="1"/>
    <xf numFmtId="0" fontId="0" fillId="0" borderId="19" xfId="0" applyBorder="1"/>
    <xf numFmtId="1" fontId="8" fillId="2" borderId="35" xfId="0" applyNumberFormat="1" applyFont="1" applyFill="1" applyBorder="1"/>
    <xf numFmtId="1" fontId="21" fillId="6" borderId="35" xfId="0" applyNumberFormat="1" applyFont="1" applyFill="1" applyBorder="1"/>
    <xf numFmtId="0" fontId="0" fillId="0" borderId="43" xfId="0" applyBorder="1"/>
    <xf numFmtId="0" fontId="16" fillId="0" borderId="72" xfId="0" applyNumberFormat="1" applyFont="1" applyBorder="1" applyAlignment="1" applyProtection="1">
      <alignment horizontal="center" vertical="top" wrapText="1"/>
      <protection hidden="1"/>
    </xf>
    <xf numFmtId="1" fontId="16" fillId="0" borderId="73" xfId="0" applyNumberFormat="1" applyFont="1" applyBorder="1" applyAlignment="1" applyProtection="1">
      <alignment horizontal="center" textRotation="90" wrapTex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1" fontId="3" fillId="0" borderId="75" xfId="0" applyNumberFormat="1" applyFont="1" applyBorder="1" applyAlignment="1" applyProtection="1">
      <alignment horizontal="center" vertical="center" wrapText="1"/>
      <protection hidden="1"/>
    </xf>
    <xf numFmtId="0" fontId="7" fillId="2" borderId="76" xfId="0" applyFont="1" applyFill="1" applyBorder="1"/>
    <xf numFmtId="0" fontId="7" fillId="2" borderId="77" xfId="0" applyFont="1" applyFill="1" applyBorder="1"/>
    <xf numFmtId="0" fontId="8" fillId="6" borderId="76" xfId="0" applyFont="1" applyFill="1" applyBorder="1"/>
    <xf numFmtId="0" fontId="8" fillId="6" borderId="77" xfId="0" applyFont="1" applyFill="1" applyBorder="1"/>
    <xf numFmtId="0" fontId="0" fillId="3" borderId="79" xfId="0" applyFill="1" applyBorder="1"/>
    <xf numFmtId="0" fontId="12" fillId="0" borderId="76" xfId="0" applyFont="1" applyFill="1" applyBorder="1"/>
    <xf numFmtId="0" fontId="12" fillId="0" borderId="77" xfId="0" applyFont="1" applyFill="1" applyBorder="1"/>
    <xf numFmtId="0" fontId="0" fillId="0" borderId="67" xfId="0" applyFill="1" applyBorder="1"/>
    <xf numFmtId="0" fontId="0" fillId="0" borderId="80" xfId="0" applyFill="1" applyBorder="1"/>
    <xf numFmtId="0" fontId="0" fillId="0" borderId="84" xfId="0" applyFill="1" applyBorder="1"/>
    <xf numFmtId="0" fontId="0" fillId="0" borderId="73" xfId="0" applyFill="1" applyBorder="1"/>
    <xf numFmtId="0" fontId="9" fillId="0" borderId="76" xfId="0" applyFont="1" applyFill="1" applyBorder="1"/>
    <xf numFmtId="0" fontId="9" fillId="0" borderId="77" xfId="0" applyFont="1" applyFill="1" applyBorder="1"/>
    <xf numFmtId="1" fontId="0" fillId="0" borderId="76" xfId="0" applyNumberFormat="1" applyFill="1" applyBorder="1"/>
    <xf numFmtId="1" fontId="0" fillId="0" borderId="77" xfId="0" applyNumberFormat="1" applyFill="1" applyBorder="1"/>
    <xf numFmtId="0" fontId="8" fillId="0" borderId="76" xfId="0" applyFont="1" applyFill="1" applyBorder="1"/>
    <xf numFmtId="0" fontId="8" fillId="0" borderId="77" xfId="0" applyFont="1" applyFill="1" applyBorder="1"/>
    <xf numFmtId="0" fontId="0" fillId="0" borderId="76" xfId="0" applyFill="1" applyBorder="1"/>
    <xf numFmtId="0" fontId="0" fillId="0" borderId="77" xfId="0" applyFill="1" applyBorder="1"/>
    <xf numFmtId="0" fontId="0" fillId="0" borderId="85" xfId="0" applyFill="1" applyBorder="1"/>
    <xf numFmtId="0" fontId="0" fillId="0" borderId="86" xfId="0" applyFill="1" applyBorder="1"/>
    <xf numFmtId="0" fontId="0" fillId="5" borderId="87" xfId="0" applyFill="1" applyBorder="1"/>
    <xf numFmtId="0" fontId="0" fillId="5" borderId="88" xfId="0" applyFill="1" applyBorder="1"/>
    <xf numFmtId="0" fontId="0" fillId="6" borderId="87" xfId="0" applyFill="1" applyBorder="1"/>
    <xf numFmtId="0" fontId="0" fillId="6" borderId="88" xfId="0" applyFill="1" applyBorder="1"/>
    <xf numFmtId="1" fontId="3" fillId="0" borderId="14" xfId="0" applyNumberFormat="1" applyFont="1" applyBorder="1" applyAlignment="1" applyProtection="1">
      <alignment horizontal="center" vertical="center" wrapText="1"/>
      <protection hidden="1"/>
    </xf>
    <xf numFmtId="1" fontId="7" fillId="2" borderId="35" xfId="0" applyNumberFormat="1" applyFont="1" applyFill="1" applyBorder="1"/>
    <xf numFmtId="0" fontId="1" fillId="5" borderId="43" xfId="0" applyFont="1" applyFill="1" applyBorder="1"/>
    <xf numFmtId="0" fontId="0" fillId="0" borderId="66" xfId="0" applyBorder="1"/>
    <xf numFmtId="0" fontId="0" fillId="0" borderId="83" xfId="0" applyBorder="1"/>
    <xf numFmtId="0" fontId="0" fillId="0" borderId="67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12" fillId="2" borderId="76" xfId="0" applyFont="1" applyFill="1" applyBorder="1"/>
    <xf numFmtId="0" fontId="12" fillId="2" borderId="77" xfId="0" applyFont="1" applyFill="1" applyBorder="1"/>
    <xf numFmtId="1" fontId="9" fillId="2" borderId="76" xfId="0" applyNumberFormat="1" applyFont="1" applyFill="1" applyBorder="1"/>
    <xf numFmtId="0" fontId="9" fillId="2" borderId="77" xfId="0" applyFont="1" applyFill="1" applyBorder="1"/>
    <xf numFmtId="1" fontId="0" fillId="2" borderId="76" xfId="0" applyNumberFormat="1" applyFill="1" applyBorder="1"/>
    <xf numFmtId="1" fontId="0" fillId="2" borderId="77" xfId="0" applyNumberFormat="1" applyFill="1" applyBorder="1"/>
    <xf numFmtId="1" fontId="8" fillId="2" borderId="76" xfId="0" applyNumberFormat="1" applyFont="1" applyFill="1" applyBorder="1"/>
    <xf numFmtId="1" fontId="8" fillId="2" borderId="77" xfId="0" applyNumberFormat="1" applyFont="1" applyFill="1" applyBorder="1"/>
    <xf numFmtId="1" fontId="21" fillId="6" borderId="76" xfId="0" applyNumberFormat="1" applyFont="1" applyFill="1" applyBorder="1"/>
    <xf numFmtId="1" fontId="21" fillId="6" borderId="77" xfId="0" applyNumberFormat="1" applyFont="1" applyFill="1" applyBorder="1"/>
    <xf numFmtId="0" fontId="0" fillId="5" borderId="80" xfId="0" applyFill="1" applyBorder="1"/>
    <xf numFmtId="0" fontId="0" fillId="5" borderId="84" xfId="0" applyFill="1" applyBorder="1"/>
    <xf numFmtId="0" fontId="0" fillId="5" borderId="73" xfId="0" applyFill="1" applyBorder="1"/>
    <xf numFmtId="0" fontId="21" fillId="6" borderId="76" xfId="0" applyFont="1" applyFill="1" applyBorder="1"/>
    <xf numFmtId="0" fontId="21" fillId="6" borderId="77" xfId="0" applyFont="1" applyFill="1" applyBorder="1"/>
    <xf numFmtId="0" fontId="0" fillId="5" borderId="85" xfId="0" applyFill="1" applyBorder="1"/>
    <xf numFmtId="0" fontId="0" fillId="5" borderId="86" xfId="0" applyFill="1" applyBorder="1"/>
    <xf numFmtId="1" fontId="3" fillId="0" borderId="74" xfId="0" applyNumberFormat="1" applyFont="1" applyBorder="1" applyAlignment="1" applyProtection="1">
      <alignment horizontal="center" vertical="center" wrapText="1"/>
      <protection hidden="1"/>
    </xf>
    <xf numFmtId="1" fontId="7" fillId="2" borderId="76" xfId="0" applyNumberFormat="1" applyFont="1" applyFill="1" applyBorder="1"/>
    <xf numFmtId="1" fontId="21" fillId="6" borderId="77" xfId="0" applyNumberFormat="1" applyFont="1" applyFill="1" applyBorder="1" applyAlignment="1">
      <alignment horizontal="right"/>
    </xf>
    <xf numFmtId="0" fontId="1" fillId="5" borderId="85" xfId="0" applyFont="1" applyFill="1" applyBorder="1"/>
    <xf numFmtId="0" fontId="21" fillId="6" borderId="89" xfId="0" applyFont="1" applyFill="1" applyBorder="1"/>
    <xf numFmtId="0" fontId="0" fillId="5" borderId="35" xfId="0" applyFill="1" applyBorder="1"/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3" borderId="90" xfId="0" applyFill="1" applyBorder="1"/>
    <xf numFmtId="0" fontId="0" fillId="5" borderId="91" xfId="0" applyFill="1" applyBorder="1"/>
    <xf numFmtId="0" fontId="0" fillId="0" borderId="86" xfId="0" applyBorder="1"/>
    <xf numFmtId="0" fontId="0" fillId="0" borderId="85" xfId="0" applyBorder="1"/>
    <xf numFmtId="0" fontId="0" fillId="0" borderId="92" xfId="0" applyFill="1" applyBorder="1" applyAlignment="1">
      <alignment textRotation="90"/>
    </xf>
    <xf numFmtId="0" fontId="0" fillId="0" borderId="93" xfId="0" applyFill="1" applyBorder="1" applyAlignment="1">
      <alignment textRotation="90"/>
    </xf>
    <xf numFmtId="0" fontId="0" fillId="0" borderId="94" xfId="0" applyFill="1" applyBorder="1" applyAlignment="1">
      <alignment textRotation="90"/>
    </xf>
    <xf numFmtId="0" fontId="0" fillId="0" borderId="95" xfId="0" applyFill="1" applyBorder="1" applyAlignment="1">
      <alignment textRotation="90"/>
    </xf>
    <xf numFmtId="0" fontId="0" fillId="0" borderId="96" xfId="0" applyFill="1" applyBorder="1" applyAlignment="1">
      <alignment textRotation="90"/>
    </xf>
    <xf numFmtId="0" fontId="0" fillId="0" borderId="97" xfId="0" applyFill="1" applyBorder="1" applyAlignment="1">
      <alignment textRotation="90"/>
    </xf>
    <xf numFmtId="0" fontId="0" fillId="0" borderId="98" xfId="0" applyFill="1" applyBorder="1" applyAlignment="1">
      <alignment textRotation="90"/>
    </xf>
    <xf numFmtId="0" fontId="0" fillId="6" borderId="99" xfId="0" applyFill="1" applyBorder="1"/>
    <xf numFmtId="0" fontId="0" fillId="7" borderId="91" xfId="0" applyFill="1" applyBorder="1"/>
    <xf numFmtId="49" fontId="5" fillId="8" borderId="100" xfId="0" applyNumberFormat="1" applyFont="1" applyFill="1" applyBorder="1" applyAlignment="1" applyProtection="1">
      <alignment horizontal="left" vertical="center"/>
      <protection hidden="1"/>
    </xf>
    <xf numFmtId="49" fontId="5" fillId="8" borderId="41" xfId="0" applyNumberFormat="1" applyFont="1" applyFill="1" applyBorder="1" applyAlignment="1" applyProtection="1">
      <alignment horizontal="left" vertical="top" wrapText="1"/>
      <protection hidden="1"/>
    </xf>
    <xf numFmtId="0" fontId="0" fillId="8" borderId="101" xfId="0" applyFill="1" applyBorder="1"/>
    <xf numFmtId="0" fontId="0" fillId="8" borderId="64" xfId="0" applyFill="1" applyBorder="1"/>
    <xf numFmtId="0" fontId="0" fillId="8" borderId="102" xfId="0" applyFill="1" applyBorder="1"/>
    <xf numFmtId="0" fontId="0" fillId="8" borderId="63" xfId="0" applyFill="1" applyBorder="1"/>
    <xf numFmtId="0" fontId="0" fillId="8" borderId="32" xfId="0" applyFill="1" applyBorder="1"/>
    <xf numFmtId="0" fontId="0" fillId="8" borderId="67" xfId="0" applyFill="1" applyBorder="1"/>
    <xf numFmtId="0" fontId="0" fillId="8" borderId="13" xfId="0" applyFill="1" applyBorder="1"/>
    <xf numFmtId="0" fontId="0" fillId="8" borderId="16" xfId="0" applyFill="1" applyBorder="1"/>
    <xf numFmtId="0" fontId="0" fillId="8" borderId="4" xfId="0" applyFill="1" applyBorder="1"/>
    <xf numFmtId="0" fontId="0" fillId="8" borderId="91" xfId="0" applyFill="1" applyBorder="1"/>
    <xf numFmtId="0" fontId="0" fillId="8" borderId="84" xfId="0" applyFill="1" applyBorder="1"/>
    <xf numFmtId="0" fontId="0" fillId="8" borderId="26" xfId="0" applyFill="1" applyBorder="1"/>
    <xf numFmtId="0" fontId="0" fillId="8" borderId="28" xfId="0" applyFill="1" applyBorder="1"/>
    <xf numFmtId="0" fontId="0" fillId="8" borderId="31" xfId="0" applyFill="1" applyBorder="1"/>
    <xf numFmtId="0" fontId="21" fillId="6" borderId="46" xfId="0" applyFont="1" applyFill="1" applyBorder="1"/>
    <xf numFmtId="0" fontId="0" fillId="0" borderId="103" xfId="0" applyFill="1" applyBorder="1" applyAlignment="1">
      <alignment textRotation="90"/>
    </xf>
    <xf numFmtId="0" fontId="0" fillId="7" borderId="69" xfId="0" applyFill="1" applyBorder="1"/>
    <xf numFmtId="0" fontId="0" fillId="8" borderId="69" xfId="0" applyFill="1" applyBorder="1"/>
    <xf numFmtId="0" fontId="0" fillId="8" borderId="104" xfId="0" applyFill="1" applyBorder="1"/>
    <xf numFmtId="0" fontId="0" fillId="8" borderId="105" xfId="0" applyFill="1" applyBorder="1"/>
    <xf numFmtId="0" fontId="10" fillId="5" borderId="46" xfId="0" applyFont="1" applyFill="1" applyBorder="1" applyAlignment="1">
      <alignment horizontal="center"/>
    </xf>
    <xf numFmtId="0" fontId="0" fillId="0" borderId="106" xfId="0" applyFill="1" applyBorder="1" applyAlignment="1">
      <alignment textRotation="90"/>
    </xf>
    <xf numFmtId="0" fontId="0" fillId="0" borderId="107" xfId="0" applyFill="1" applyBorder="1" applyAlignment="1">
      <alignment textRotation="90"/>
    </xf>
    <xf numFmtId="0" fontId="0" fillId="3" borderId="108" xfId="0" applyFill="1" applyBorder="1"/>
    <xf numFmtId="0" fontId="0" fillId="3" borderId="109" xfId="0" applyFill="1" applyBorder="1"/>
    <xf numFmtId="0" fontId="0" fillId="5" borderId="110" xfId="0" applyFill="1" applyBorder="1"/>
    <xf numFmtId="0" fontId="0" fillId="5" borderId="111" xfId="0" applyFill="1" applyBorder="1"/>
    <xf numFmtId="0" fontId="0" fillId="8" borderId="110" xfId="0" applyFill="1" applyBorder="1"/>
    <xf numFmtId="0" fontId="0" fillId="8" borderId="111" xfId="0" applyFill="1" applyBorder="1"/>
    <xf numFmtId="0" fontId="0" fillId="8" borderId="112" xfId="0" applyFill="1" applyBorder="1"/>
    <xf numFmtId="0" fontId="0" fillId="8" borderId="113" xfId="0" applyFill="1" applyBorder="1"/>
    <xf numFmtId="49" fontId="6" fillId="3" borderId="9" xfId="0" applyNumberFormat="1" applyFont="1" applyFill="1" applyBorder="1" applyAlignment="1" applyProtection="1">
      <alignment horizontal="left" vertical="center" wrapText="1"/>
    </xf>
    <xf numFmtId="0" fontId="8" fillId="6" borderId="1" xfId="0" applyFont="1" applyFill="1" applyBorder="1"/>
    <xf numFmtId="49" fontId="6" fillId="3" borderId="18" xfId="0" applyNumberFormat="1" applyFont="1" applyFill="1" applyBorder="1" applyAlignment="1" applyProtection="1">
      <alignment horizontal="left" vertical="top" wrapText="1"/>
    </xf>
    <xf numFmtId="0" fontId="10" fillId="3" borderId="129" xfId="0" applyFont="1" applyFill="1" applyBorder="1" applyAlignment="1">
      <alignment horizontal="center"/>
    </xf>
    <xf numFmtId="49" fontId="6" fillId="3" borderId="32" xfId="0" applyNumberFormat="1" applyFont="1" applyFill="1" applyBorder="1" applyAlignment="1" applyProtection="1">
      <alignment horizontal="left" vertical="top" wrapText="1"/>
    </xf>
    <xf numFmtId="49" fontId="26" fillId="0" borderId="33" xfId="0" applyNumberFormat="1" applyFont="1" applyFill="1" applyBorder="1" applyAlignment="1" applyProtection="1">
      <alignment horizontal="center" vertical="top" wrapText="1"/>
      <protection hidden="1"/>
    </xf>
    <xf numFmtId="49" fontId="6" fillId="5" borderId="13" xfId="0" applyNumberFormat="1" applyFont="1" applyFill="1" applyBorder="1" applyAlignment="1" applyProtection="1">
      <alignment horizontal="left" vertical="top" wrapText="1"/>
    </xf>
    <xf numFmtId="49" fontId="6" fillId="5" borderId="26" xfId="0" applyNumberFormat="1" applyFont="1" applyFill="1" applyBorder="1" applyAlignment="1" applyProtection="1">
      <alignment horizontal="left" vertical="top" wrapText="1"/>
    </xf>
    <xf numFmtId="49" fontId="26" fillId="6" borderId="1" xfId="0" applyNumberFormat="1" applyFont="1" applyFill="1" applyBorder="1" applyAlignment="1" applyProtection="1">
      <alignment horizontal="left" vertical="center"/>
    </xf>
    <xf numFmtId="0" fontId="26" fillId="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8" xfId="0" applyBorder="1"/>
    <xf numFmtId="0" fontId="0" fillId="0" borderId="21" xfId="0" applyBorder="1"/>
    <xf numFmtId="0" fontId="0" fillId="0" borderId="79" xfId="0" applyBorder="1"/>
    <xf numFmtId="0" fontId="0" fillId="0" borderId="20" xfId="0" applyBorder="1"/>
    <xf numFmtId="0" fontId="0" fillId="0" borderId="32" xfId="0" applyBorder="1"/>
    <xf numFmtId="49" fontId="6" fillId="3" borderId="30" xfId="0" applyNumberFormat="1" applyFont="1" applyFill="1" applyBorder="1" applyAlignment="1" applyProtection="1">
      <alignment horizontal="left" vertical="top" wrapText="1"/>
    </xf>
    <xf numFmtId="0" fontId="1" fillId="3" borderId="68" xfId="0" applyFont="1" applyFill="1" applyBorder="1" applyAlignment="1">
      <alignment horizontal="center"/>
    </xf>
    <xf numFmtId="1" fontId="25" fillId="2" borderId="21" xfId="0" applyNumberFormat="1" applyFont="1" applyFill="1" applyBorder="1"/>
    <xf numFmtId="0" fontId="25" fillId="4" borderId="21" xfId="0" applyFont="1" applyFill="1" applyBorder="1"/>
    <xf numFmtId="0" fontId="25" fillId="2" borderId="21" xfId="0" applyFont="1" applyFill="1" applyBorder="1"/>
    <xf numFmtId="0" fontId="25" fillId="2" borderId="9" xfId="0" applyFont="1" applyFill="1" applyBorder="1"/>
    <xf numFmtId="0" fontId="25" fillId="3" borderId="78" xfId="0" applyFont="1" applyFill="1" applyBorder="1"/>
    <xf numFmtId="0" fontId="25" fillId="3" borderId="21" xfId="0" applyFont="1" applyFill="1" applyBorder="1"/>
    <xf numFmtId="0" fontId="25" fillId="3" borderId="48" xfId="0" applyFont="1" applyFill="1" applyBorder="1"/>
    <xf numFmtId="0" fontId="25" fillId="3" borderId="20" xfId="0" applyFont="1" applyFill="1" applyBorder="1"/>
    <xf numFmtId="0" fontId="0" fillId="3" borderId="69" xfId="0" applyFill="1" applyBorder="1" applyAlignment="1">
      <alignment horizontal="center"/>
    </xf>
    <xf numFmtId="0" fontId="25" fillId="2" borderId="13" xfId="0" applyFont="1" applyFill="1" applyBorder="1"/>
    <xf numFmtId="0" fontId="25" fillId="3" borderId="67" xfId="0" applyFont="1" applyFill="1" applyBorder="1"/>
    <xf numFmtId="0" fontId="25" fillId="3" borderId="13" xfId="0" applyFont="1" applyFill="1" applyBorder="1"/>
    <xf numFmtId="0" fontId="25" fillId="3" borderId="49" xfId="0" applyFont="1" applyFill="1" applyBorder="1"/>
    <xf numFmtId="0" fontId="25" fillId="3" borderId="16" xfId="0" applyFont="1" applyFill="1" applyBorder="1"/>
    <xf numFmtId="0" fontId="25" fillId="2" borderId="4" xfId="0" applyFont="1" applyFill="1" applyBorder="1"/>
    <xf numFmtId="0" fontId="25" fillId="3" borderId="80" xfId="0" applyFont="1" applyFill="1" applyBorder="1"/>
    <xf numFmtId="0" fontId="25" fillId="2" borderId="17" xfId="0" applyFont="1" applyFill="1" applyBorder="1"/>
    <xf numFmtId="0" fontId="25" fillId="2" borderId="29" xfId="0" applyFont="1" applyFill="1" applyBorder="1"/>
    <xf numFmtId="0" fontId="25" fillId="3" borderId="81" xfId="0" applyFont="1" applyFill="1" applyBorder="1"/>
    <xf numFmtId="0" fontId="25" fillId="3" borderId="17" xfId="0" applyFont="1" applyFill="1" applyBorder="1"/>
    <xf numFmtId="0" fontId="25" fillId="3" borderId="50" xfId="0" applyFont="1" applyFill="1" applyBorder="1"/>
    <xf numFmtId="0" fontId="25" fillId="3" borderId="19" xfId="0" applyFont="1" applyFill="1" applyBorder="1"/>
    <xf numFmtId="0" fontId="25" fillId="3" borderId="82" xfId="0" applyFont="1" applyFill="1" applyBorder="1"/>
    <xf numFmtId="0" fontId="25" fillId="3" borderId="79" xfId="0" applyFont="1" applyFill="1" applyBorder="1"/>
    <xf numFmtId="0" fontId="25" fillId="4" borderId="13" xfId="0" applyFont="1" applyFill="1" applyBorder="1"/>
    <xf numFmtId="1" fontId="25" fillId="2" borderId="13" xfId="0" applyNumberFormat="1" applyFont="1" applyFill="1" applyBorder="1"/>
    <xf numFmtId="0" fontId="25" fillId="4" borderId="17" xfId="0" applyFont="1" applyFill="1" applyBorder="1"/>
    <xf numFmtId="1" fontId="25" fillId="2" borderId="23" xfId="0" applyNumberFormat="1" applyFont="1" applyFill="1" applyBorder="1"/>
    <xf numFmtId="0" fontId="25" fillId="4" borderId="23" xfId="0" applyFont="1" applyFill="1" applyBorder="1"/>
    <xf numFmtId="0" fontId="25" fillId="2" borderId="23" xfId="0" applyFont="1" applyFill="1" applyBorder="1"/>
    <xf numFmtId="0" fontId="25" fillId="2" borderId="30" xfId="0" applyFont="1" applyFill="1" applyBorder="1"/>
    <xf numFmtId="0" fontId="25" fillId="0" borderId="66" xfId="0" applyFont="1" applyFill="1" applyBorder="1"/>
    <xf numFmtId="0" fontId="25" fillId="0" borderId="23" xfId="0" applyFont="1" applyFill="1" applyBorder="1"/>
    <xf numFmtId="0" fontId="25" fillId="0" borderId="83" xfId="0" applyFont="1" applyFill="1" applyBorder="1"/>
    <xf numFmtId="0" fontId="25" fillId="3" borderId="66" xfId="0" applyFont="1" applyFill="1" applyBorder="1"/>
    <xf numFmtId="0" fontId="25" fillId="3" borderId="23" xfId="0" applyFont="1" applyFill="1" applyBorder="1"/>
    <xf numFmtId="0" fontId="25" fillId="3" borderId="57" xfId="0" applyFont="1" applyFill="1" applyBorder="1"/>
    <xf numFmtId="0" fontId="25" fillId="3" borderId="60" xfId="0" applyFont="1" applyFill="1" applyBorder="1"/>
    <xf numFmtId="0" fontId="25" fillId="3" borderId="25" xfId="0" applyFont="1" applyFill="1" applyBorder="1"/>
    <xf numFmtId="0" fontId="25" fillId="3" borderId="83" xfId="0" applyFont="1" applyFill="1" applyBorder="1"/>
    <xf numFmtId="0" fontId="25" fillId="3" borderId="24" xfId="0" applyFont="1" applyFill="1" applyBorder="1"/>
    <xf numFmtId="0" fontId="25" fillId="0" borderId="67" xfId="0" applyFont="1" applyFill="1" applyBorder="1"/>
    <xf numFmtId="0" fontId="25" fillId="0" borderId="13" xfId="0" applyFont="1" applyFill="1" applyBorder="1"/>
    <xf numFmtId="0" fontId="25" fillId="0" borderId="80" xfId="0" applyFont="1" applyFill="1" applyBorder="1"/>
    <xf numFmtId="0" fontId="25" fillId="3" borderId="58" xfId="0" applyFont="1" applyFill="1" applyBorder="1"/>
    <xf numFmtId="0" fontId="25" fillId="3" borderId="61" xfId="0" applyFont="1" applyFill="1" applyBorder="1"/>
    <xf numFmtId="0" fontId="25" fillId="3" borderId="15" xfId="0" applyFont="1" applyFill="1" applyBorder="1"/>
    <xf numFmtId="1" fontId="25" fillId="2" borderId="26" xfId="0" applyNumberFormat="1" applyFont="1" applyFill="1" applyBorder="1"/>
    <xf numFmtId="0" fontId="25" fillId="4" borderId="26" xfId="0" applyFont="1" applyFill="1" applyBorder="1"/>
    <xf numFmtId="0" fontId="25" fillId="2" borderId="26" xfId="0" applyFont="1" applyFill="1" applyBorder="1"/>
    <xf numFmtId="0" fontId="25" fillId="2" borderId="31" xfId="0" applyFont="1" applyFill="1" applyBorder="1"/>
    <xf numFmtId="0" fontId="25" fillId="0" borderId="84" xfId="0" applyFont="1" applyFill="1" applyBorder="1"/>
    <xf numFmtId="0" fontId="25" fillId="0" borderId="26" xfId="0" applyFont="1" applyFill="1" applyBorder="1"/>
    <xf numFmtId="0" fontId="25" fillId="0" borderId="73" xfId="0" applyFont="1" applyFill="1" applyBorder="1"/>
    <xf numFmtId="0" fontId="25" fillId="3" borderId="84" xfId="0" applyFont="1" applyFill="1" applyBorder="1"/>
    <xf numFmtId="0" fontId="25" fillId="3" borderId="26" xfId="0" applyFont="1" applyFill="1" applyBorder="1"/>
    <xf numFmtId="0" fontId="25" fillId="3" borderId="59" xfId="0" applyFont="1" applyFill="1" applyBorder="1"/>
    <xf numFmtId="0" fontId="25" fillId="3" borderId="62" xfId="0" applyFont="1" applyFill="1" applyBorder="1"/>
    <xf numFmtId="0" fontId="25" fillId="3" borderId="28" xfId="0" applyFont="1" applyFill="1" applyBorder="1"/>
    <xf numFmtId="0" fontId="25" fillId="3" borderId="73" xfId="0" applyFont="1" applyFill="1" applyBorder="1"/>
    <xf numFmtId="0" fontId="25" fillId="3" borderId="27" xfId="0" applyFont="1" applyFill="1" applyBorder="1"/>
    <xf numFmtId="0" fontId="25" fillId="2" borderId="11" xfId="0" applyFont="1" applyFill="1" applyBorder="1"/>
    <xf numFmtId="0" fontId="25" fillId="3" borderId="51" xfId="0" applyFont="1" applyFill="1" applyBorder="1"/>
    <xf numFmtId="0" fontId="25" fillId="3" borderId="32" xfId="0" applyFont="1" applyFill="1" applyBorder="1"/>
    <xf numFmtId="1" fontId="25" fillId="2" borderId="17" xfId="0" applyNumberFormat="1" applyFont="1" applyFill="1" applyBorder="1"/>
    <xf numFmtId="0" fontId="25" fillId="0" borderId="81" xfId="0" applyFont="1" applyFill="1" applyBorder="1"/>
    <xf numFmtId="0" fontId="25" fillId="0" borderId="17" xfId="0" applyFont="1" applyFill="1" applyBorder="1"/>
    <xf numFmtId="0" fontId="25" fillId="0" borderId="82" xfId="0" applyFont="1" applyFill="1" applyBorder="1"/>
    <xf numFmtId="0" fontId="25" fillId="3" borderId="18" xfId="0" applyFont="1" applyFill="1" applyBorder="1"/>
    <xf numFmtId="0" fontId="25" fillId="0" borderId="78" xfId="0" applyFont="1" applyFill="1" applyBorder="1"/>
    <xf numFmtId="0" fontId="25" fillId="0" borderId="21" xfId="0" applyFont="1" applyFill="1" applyBorder="1"/>
    <xf numFmtId="0" fontId="25" fillId="0" borderId="79" xfId="0" applyFont="1" applyFill="1" applyBorder="1"/>
    <xf numFmtId="0" fontId="15" fillId="0" borderId="0" xfId="0" applyFont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16" fillId="0" borderId="67" xfId="0" applyNumberFormat="1" applyFont="1" applyBorder="1" applyAlignment="1" applyProtection="1">
      <alignment horizontal="center" vertical="center"/>
      <protection hidden="1"/>
    </xf>
    <xf numFmtId="1" fontId="16" fillId="0" borderId="13" xfId="0" applyNumberFormat="1" applyFont="1" applyBorder="1" applyAlignment="1" applyProtection="1">
      <alignment horizontal="center" vertical="center"/>
      <protection hidden="1"/>
    </xf>
    <xf numFmtId="1" fontId="16" fillId="0" borderId="80" xfId="0" applyNumberFormat="1" applyFont="1" applyBorder="1" applyAlignment="1" applyProtection="1">
      <alignment horizontal="center" vertical="center"/>
      <protection hidden="1"/>
    </xf>
    <xf numFmtId="1" fontId="16" fillId="0" borderId="67" xfId="0" applyNumberFormat="1" applyFont="1" applyBorder="1" applyAlignment="1" applyProtection="1">
      <alignment horizontal="center" vertical="center" shrinkToFit="1"/>
      <protection hidden="1"/>
    </xf>
    <xf numFmtId="1" fontId="16" fillId="0" borderId="13" xfId="0" applyNumberFormat="1" applyFont="1" applyBorder="1" applyAlignment="1" applyProtection="1">
      <alignment horizontal="center" vertical="center" shrinkToFit="1"/>
      <protection hidden="1"/>
    </xf>
    <xf numFmtId="1" fontId="16" fillId="0" borderId="13" xfId="0" applyNumberFormat="1" applyFont="1" applyBorder="1" applyAlignment="1" applyProtection="1">
      <alignment horizontal="center" shrinkToFit="1"/>
      <protection hidden="1"/>
    </xf>
    <xf numFmtId="1" fontId="16" fillId="0" borderId="17" xfId="0" applyNumberFormat="1" applyFont="1" applyBorder="1" applyAlignment="1" applyProtection="1">
      <alignment horizontal="center" vertical="center" wrapText="1"/>
      <protection hidden="1"/>
    </xf>
    <xf numFmtId="1" fontId="16" fillId="0" borderId="37" xfId="0" applyNumberFormat="1" applyFont="1" applyBorder="1" applyAlignment="1" applyProtection="1">
      <alignment horizontal="center" vertical="center" wrapText="1"/>
      <protection hidden="1"/>
    </xf>
    <xf numFmtId="1" fontId="16" fillId="0" borderId="21" xfId="0" applyNumberFormat="1" applyFont="1" applyBorder="1" applyAlignment="1" applyProtection="1">
      <alignment horizontal="center" vertical="center" wrapText="1"/>
      <protection hidden="1"/>
    </xf>
    <xf numFmtId="1" fontId="16" fillId="0" borderId="80" xfId="0" applyNumberFormat="1" applyFont="1" applyBorder="1" applyAlignment="1" applyProtection="1">
      <alignment horizontal="center" vertical="center" shrinkToFit="1"/>
      <protection hidden="1"/>
    </xf>
    <xf numFmtId="0" fontId="0" fillId="0" borderId="117" xfId="0" applyFill="1" applyBorder="1" applyAlignment="1">
      <alignment horizontal="left" wrapText="1"/>
    </xf>
    <xf numFmtId="0" fontId="0" fillId="0" borderId="118" xfId="0" applyFill="1" applyBorder="1" applyAlignment="1">
      <alignment horizontal="left" wrapText="1"/>
    </xf>
    <xf numFmtId="0" fontId="0" fillId="0" borderId="119" xfId="0" applyFill="1" applyBorder="1" applyAlignment="1">
      <alignment horizontal="left" wrapText="1"/>
    </xf>
    <xf numFmtId="0" fontId="16" fillId="0" borderId="116" xfId="0" applyNumberFormat="1" applyFont="1" applyBorder="1" applyAlignment="1" applyProtection="1">
      <alignment horizontal="center" vertical="center" wrapText="1"/>
      <protection hidden="1"/>
    </xf>
    <xf numFmtId="0" fontId="16" fillId="0" borderId="115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115" xfId="0" applyNumberFormat="1" applyFont="1" applyBorder="1" applyAlignment="1" applyProtection="1">
      <alignment horizontal="center" vertical="center" shrinkToFit="1"/>
      <protection hidden="1"/>
    </xf>
    <xf numFmtId="0" fontId="8" fillId="0" borderId="124" xfId="0" applyFont="1" applyFill="1" applyBorder="1" applyAlignment="1">
      <alignment horizontal="center" vertical="center" textRotation="90"/>
    </xf>
    <xf numFmtId="0" fontId="8" fillId="0" borderId="120" xfId="0" applyFont="1" applyFill="1" applyBorder="1" applyAlignment="1">
      <alignment horizontal="center" vertical="center" textRotation="90"/>
    </xf>
    <xf numFmtId="0" fontId="8" fillId="0" borderId="125" xfId="0" applyFont="1" applyFill="1" applyBorder="1" applyAlignment="1">
      <alignment horizontal="center" vertical="center" textRotation="90"/>
    </xf>
    <xf numFmtId="0" fontId="8" fillId="0" borderId="126" xfId="0" applyFont="1" applyBorder="1" applyAlignment="1">
      <alignment horizontal="left" wrapText="1"/>
    </xf>
    <xf numFmtId="0" fontId="0" fillId="0" borderId="1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6" fontId="0" fillId="0" borderId="55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43" xfId="0" applyNumberFormat="1" applyBorder="1" applyAlignment="1">
      <alignment horizontal="left" wrapText="1"/>
    </xf>
    <xf numFmtId="0" fontId="0" fillId="0" borderId="127" xfId="0" applyBorder="1" applyAlignment="1">
      <alignment horizontal="center" wrapText="1"/>
    </xf>
    <xf numFmtId="0" fontId="0" fillId="0" borderId="128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1" fontId="16" fillId="0" borderId="29" xfId="0" applyNumberFormat="1" applyFont="1" applyBorder="1" applyAlignment="1" applyProtection="1">
      <alignment horizontal="center" vertical="center" wrapText="1"/>
      <protection hidden="1"/>
    </xf>
    <xf numFmtId="1" fontId="16" fillId="0" borderId="19" xfId="0" applyNumberFormat="1" applyFont="1" applyBorder="1" applyAlignment="1" applyProtection="1">
      <alignment horizontal="center" vertical="center" wrapText="1"/>
      <protection hidden="1"/>
    </xf>
    <xf numFmtId="1" fontId="16" fillId="0" borderId="10" xfId="0" applyNumberFormat="1" applyFont="1" applyBorder="1" applyAlignment="1" applyProtection="1">
      <alignment horizontal="center" vertical="center" wrapText="1"/>
      <protection hidden="1"/>
    </xf>
    <xf numFmtId="1" fontId="16" fillId="0" borderId="43" xfId="0" applyNumberFormat="1" applyFont="1" applyBorder="1" applyAlignment="1" applyProtection="1">
      <alignment horizontal="center" vertical="center" wrapText="1"/>
      <protection hidden="1"/>
    </xf>
    <xf numFmtId="49" fontId="14" fillId="8" borderId="55" xfId="0" applyNumberFormat="1" applyFont="1" applyFill="1" applyBorder="1" applyAlignment="1" applyProtection="1">
      <alignment horizontal="center" vertical="center"/>
      <protection hidden="1"/>
    </xf>
    <xf numFmtId="49" fontId="14" fillId="8" borderId="120" xfId="0" applyNumberFormat="1" applyFont="1" applyFill="1" applyBorder="1" applyAlignment="1" applyProtection="1">
      <alignment horizontal="center" vertical="center"/>
      <protection hidden="1"/>
    </xf>
    <xf numFmtId="1" fontId="16" fillId="0" borderId="81" xfId="0" applyNumberFormat="1" applyFont="1" applyBorder="1" applyAlignment="1" applyProtection="1">
      <alignment horizontal="center" textRotation="90"/>
      <protection hidden="1"/>
    </xf>
    <xf numFmtId="1" fontId="16" fillId="0" borderId="101" xfId="0" applyNumberFormat="1" applyFont="1" applyBorder="1" applyAlignment="1" applyProtection="1">
      <alignment horizontal="center" textRotation="90"/>
      <protection hidden="1"/>
    </xf>
    <xf numFmtId="1" fontId="16" fillId="0" borderId="23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13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26" xfId="0" applyNumberFormat="1" applyFont="1" applyBorder="1" applyAlignment="1" applyProtection="1">
      <alignment horizontal="center" vertical="center" textRotation="90" wrapText="1"/>
      <protection hidden="1"/>
    </xf>
    <xf numFmtId="1" fontId="16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16" fillId="0" borderId="121" xfId="0" applyNumberFormat="1" applyFont="1" applyBorder="1" applyAlignment="1" applyProtection="1">
      <alignment horizontal="center" vertical="center" wrapText="1" shrinkToFit="1"/>
      <protection hidden="1"/>
    </xf>
    <xf numFmtId="1" fontId="16" fillId="0" borderId="25" xfId="0" applyNumberFormat="1" applyFont="1" applyBorder="1" applyAlignment="1" applyProtection="1">
      <alignment horizontal="center" vertical="center" wrapText="1" shrinkToFit="1"/>
      <protection hidden="1"/>
    </xf>
    <xf numFmtId="49" fontId="16" fillId="0" borderId="2" xfId="0" applyNumberFormat="1" applyFont="1" applyBorder="1" applyAlignment="1" applyProtection="1">
      <alignment horizontal="left" wrapText="1"/>
      <protection hidden="1"/>
    </xf>
    <xf numFmtId="49" fontId="16" fillId="0" borderId="122" xfId="0" applyNumberFormat="1" applyFont="1" applyBorder="1" applyAlignment="1" applyProtection="1">
      <alignment horizontal="left" wrapText="1"/>
      <protection hidden="1"/>
    </xf>
    <xf numFmtId="49" fontId="16" fillId="0" borderId="123" xfId="0" applyNumberFormat="1" applyFont="1" applyBorder="1" applyAlignment="1" applyProtection="1">
      <alignment horizontal="left" wrapText="1"/>
      <protection hidden="1"/>
    </xf>
    <xf numFmtId="1" fontId="16" fillId="0" borderId="4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wrapText="1"/>
    </xf>
    <xf numFmtId="1" fontId="16" fillId="0" borderId="13" xfId="0" applyNumberFormat="1" applyFont="1" applyBorder="1" applyAlignment="1" applyProtection="1">
      <alignment horizontal="center"/>
      <protection hidden="1"/>
    </xf>
    <xf numFmtId="1" fontId="16" fillId="0" borderId="80" xfId="0" applyNumberFormat="1" applyFont="1" applyBorder="1" applyAlignment="1" applyProtection="1">
      <alignment horizontal="center"/>
      <protection hidden="1"/>
    </xf>
    <xf numFmtId="0" fontId="16" fillId="0" borderId="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left" wrapText="1"/>
      <protection hidden="1"/>
    </xf>
    <xf numFmtId="49" fontId="16" fillId="0" borderId="37" xfId="0" applyNumberFormat="1" applyFont="1" applyBorder="1" applyAlignment="1" applyProtection="1">
      <alignment horizontal="left" wrapText="1"/>
      <protection hidden="1"/>
    </xf>
    <xf numFmtId="49" fontId="16" fillId="0" borderId="64" xfId="0" applyNumberFormat="1" applyFont="1" applyBorder="1" applyAlignment="1" applyProtection="1">
      <alignment horizontal="left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1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37" xfId="0" applyNumberFormat="1" applyFont="1" applyBorder="1" applyAlignment="1" applyProtection="1">
      <alignment horizontal="center" vertical="center" wrapText="1"/>
      <protection hidden="1"/>
    </xf>
    <xf numFmtId="49" fontId="16" fillId="0" borderId="64" xfId="0" applyNumberFormat="1" applyFont="1" applyBorder="1" applyAlignment="1" applyProtection="1">
      <alignment horizontal="center" vertical="center" wrapText="1"/>
      <protection hidden="1"/>
    </xf>
    <xf numFmtId="1" fontId="16" fillId="0" borderId="9" xfId="0" applyNumberFormat="1" applyFont="1" applyBorder="1" applyAlignment="1" applyProtection="1">
      <alignment horizontal="center" vertical="center" wrapText="1"/>
      <protection hidden="1"/>
    </xf>
    <xf numFmtId="1" fontId="16" fillId="0" borderId="17" xfId="0" applyNumberFormat="1" applyFont="1" applyBorder="1" applyAlignment="1" applyProtection="1">
      <alignment horizontal="center" textRotation="90"/>
      <protection hidden="1"/>
    </xf>
    <xf numFmtId="1" fontId="16" fillId="0" borderId="64" xfId="0" applyNumberFormat="1" applyFont="1" applyBorder="1" applyAlignment="1" applyProtection="1">
      <alignment horizontal="center" textRotation="90"/>
      <protection hidden="1"/>
    </xf>
    <xf numFmtId="1" fontId="16" fillId="0" borderId="80" xfId="0" applyNumberFormat="1" applyFont="1" applyBorder="1" applyAlignment="1" applyProtection="1">
      <alignment horizontal="center" shrinkToFit="1"/>
      <protection hidden="1"/>
    </xf>
    <xf numFmtId="1" fontId="16" fillId="0" borderId="15" xfId="0" applyNumberFormat="1" applyFont="1" applyBorder="1" applyAlignment="1" applyProtection="1">
      <alignment horizontal="center" shrinkToFit="1"/>
      <protection hidden="1"/>
    </xf>
    <xf numFmtId="1" fontId="16" fillId="0" borderId="16" xfId="0" applyNumberFormat="1" applyFont="1" applyBorder="1" applyAlignment="1" applyProtection="1">
      <alignment horizontal="center" vertical="center"/>
      <protection hidden="1"/>
    </xf>
    <xf numFmtId="1" fontId="16" fillId="0" borderId="15" xfId="0" applyNumberFormat="1" applyFont="1" applyBorder="1" applyAlignment="1" applyProtection="1">
      <alignment horizontal="center" vertical="center"/>
      <protection hidden="1"/>
    </xf>
    <xf numFmtId="1" fontId="16" fillId="0" borderId="16" xfId="0" applyNumberFormat="1" applyFont="1" applyBorder="1" applyAlignment="1" applyProtection="1">
      <alignment horizontal="center" vertical="center" shrinkToFit="1"/>
      <protection hidden="1"/>
    </xf>
    <xf numFmtId="1" fontId="16" fillId="0" borderId="15" xfId="0" applyNumberFormat="1" applyFont="1" applyBorder="1" applyAlignment="1" applyProtection="1">
      <alignment horizontal="center" vertical="center" shrinkToFit="1"/>
      <protection hidden="1"/>
    </xf>
    <xf numFmtId="1" fontId="16" fillId="0" borderId="19" xfId="0" applyNumberFormat="1" applyFont="1" applyBorder="1" applyAlignment="1" applyProtection="1">
      <alignment horizontal="center" textRotation="90"/>
      <protection hidden="1"/>
    </xf>
    <xf numFmtId="1" fontId="16" fillId="0" borderId="63" xfId="0" applyNumberFormat="1" applyFont="1" applyBorder="1" applyAlignment="1" applyProtection="1">
      <alignment horizontal="center" textRotation="90"/>
      <protection hidden="1"/>
    </xf>
  </cellXfs>
  <cellStyles count="1">
    <cellStyle name="Обычный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45</xdr:col>
      <xdr:colOff>38100</xdr:colOff>
      <xdr:row>43</xdr:row>
      <xdr:rowOff>93136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70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P4"/>
  <sheetViews>
    <sheetView tabSelected="1" view="pageBreakPreview" workbookViewId="0">
      <selection activeCell="A40" sqref="A1:XFD40"/>
    </sheetView>
  </sheetViews>
  <sheetFormatPr defaultRowHeight="12.75" x14ac:dyDescent="0.2"/>
  <cols>
    <col min="1" max="1" width="5.7109375" style="107" customWidth="1"/>
    <col min="2" max="53" width="3.28515625" style="107" customWidth="1"/>
    <col min="54" max="54" width="6.28515625" style="107" customWidth="1"/>
    <col min="55" max="60" width="6.7109375" style="107" customWidth="1"/>
    <col min="61" max="61" width="4.42578125" style="107" customWidth="1"/>
    <col min="62" max="62" width="4.7109375" style="107" customWidth="1"/>
    <col min="63" max="64" width="7.28515625" style="107" customWidth="1"/>
    <col min="65" max="65" width="6.7109375" style="107" customWidth="1"/>
    <col min="66" max="66" width="5.42578125" style="107" customWidth="1"/>
    <col min="67" max="67" width="4.28515625" style="107" customWidth="1"/>
    <col min="68" max="68" width="6.28515625" style="107" customWidth="1"/>
  </cols>
  <sheetData>
    <row r="1" spans="23:68" x14ac:dyDescent="0.2">
      <c r="AV1" s="108"/>
      <c r="AW1" s="108"/>
      <c r="AX1" s="108"/>
      <c r="AY1" s="108"/>
      <c r="AZ1" s="108"/>
      <c r="BA1" s="108"/>
      <c r="BM1" s="108"/>
      <c r="BN1" s="108"/>
      <c r="BO1" s="108"/>
      <c r="BP1" s="108"/>
    </row>
    <row r="2" spans="23:68" ht="21.75" customHeight="1" x14ac:dyDescent="0.2">
      <c r="W2" s="109"/>
      <c r="X2" s="109"/>
      <c r="Y2" s="109"/>
      <c r="AT2" s="156"/>
      <c r="AU2" s="155"/>
      <c r="AV2" s="155"/>
      <c r="AW2" s="155"/>
      <c r="AX2" s="155"/>
      <c r="AY2" s="155"/>
      <c r="AZ2" s="155"/>
      <c r="BA2" s="155"/>
      <c r="BB2" s="155"/>
    </row>
    <row r="3" spans="23:68" x14ac:dyDescent="0.2">
      <c r="AT3" s="154"/>
      <c r="AU3" s="155"/>
      <c r="AV3" s="155"/>
      <c r="AW3" s="155"/>
      <c r="AX3" s="155"/>
      <c r="AY3" s="155"/>
      <c r="AZ3" s="155"/>
      <c r="BA3" s="155"/>
      <c r="BB3" s="155"/>
    </row>
    <row r="4" spans="23:68" x14ac:dyDescent="0.2">
      <c r="AT4" s="154"/>
      <c r="AU4" s="155"/>
      <c r="AV4" s="155"/>
      <c r="AW4" s="155"/>
      <c r="AX4" s="155"/>
      <c r="AY4" s="155"/>
      <c r="AZ4" s="155"/>
      <c r="BA4" s="155"/>
      <c r="BB4" s="155"/>
    </row>
  </sheetData>
  <phoneticPr fontId="0" type="noConversion"/>
  <pageMargins left="0.34" right="0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I98"/>
  <sheetViews>
    <sheetView view="pageBreakPreview" topLeftCell="A4" zoomScale="90" zoomScaleSheetLayoutView="9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B36" sqref="B36"/>
    </sheetView>
  </sheetViews>
  <sheetFormatPr defaultRowHeight="12.75" x14ac:dyDescent="0.2"/>
  <cols>
    <col min="1" max="1" width="10.140625" style="2" customWidth="1"/>
    <col min="2" max="2" width="33.140625" style="2" customWidth="1"/>
    <col min="3" max="3" width="19.2851562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16" width="4.7109375" customWidth="1"/>
    <col min="17" max="17" width="5.28515625" customWidth="1"/>
    <col min="18" max="22" width="4.7109375" customWidth="1"/>
    <col min="23" max="23" width="5.85546875" customWidth="1"/>
    <col min="24" max="28" width="4.7109375" customWidth="1"/>
    <col min="29" max="29" width="5.5703125" customWidth="1"/>
    <col min="30" max="35" width="4.7109375" customWidth="1"/>
  </cols>
  <sheetData>
    <row r="1" spans="1:35" s="127" customFormat="1" ht="17.25" customHeight="1" x14ac:dyDescent="0.3">
      <c r="A1" s="106"/>
      <c r="B1" s="10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35" s="127" customFormat="1" ht="19.5" customHeight="1" x14ac:dyDescent="0.3">
      <c r="A2" s="106"/>
      <c r="B2" s="465" t="s">
        <v>90</v>
      </c>
      <c r="C2" s="465"/>
      <c r="D2" s="129"/>
      <c r="E2" s="129"/>
      <c r="F2" s="129"/>
      <c r="G2" s="129"/>
      <c r="H2" s="129"/>
      <c r="I2" s="129"/>
      <c r="J2" s="130"/>
      <c r="K2" s="130"/>
      <c r="L2" s="130"/>
      <c r="M2" s="130"/>
      <c r="N2" s="130"/>
      <c r="O2" s="130"/>
      <c r="P2" s="130"/>
      <c r="Q2" s="130"/>
      <c r="R2" s="130"/>
      <c r="S2" s="128"/>
      <c r="T2" s="128"/>
      <c r="U2" s="128"/>
      <c r="V2" s="128"/>
      <c r="W2" s="129"/>
      <c r="X2" s="129"/>
      <c r="Y2" s="129"/>
      <c r="Z2" s="129"/>
      <c r="AA2" s="129"/>
      <c r="AB2" s="129"/>
      <c r="AC2" s="129"/>
    </row>
    <row r="3" spans="1:35" s="127" customFormat="1" ht="19.5" thickBot="1" x14ac:dyDescent="0.35">
      <c r="A3" s="106"/>
      <c r="B3" s="106"/>
      <c r="J3" s="128"/>
      <c r="K3" s="128"/>
      <c r="L3" s="128"/>
      <c r="M3" s="128"/>
      <c r="N3" s="128"/>
      <c r="O3" s="128"/>
      <c r="P3" s="128"/>
      <c r="Q3" s="128"/>
      <c r="R3" s="128"/>
    </row>
    <row r="4" spans="1:35" x14ac:dyDescent="0.2">
      <c r="A4" s="461" t="s">
        <v>0</v>
      </c>
      <c r="B4" s="469" t="s">
        <v>88</v>
      </c>
      <c r="C4" s="474" t="s">
        <v>73</v>
      </c>
      <c r="D4" s="472" t="s">
        <v>1</v>
      </c>
      <c r="E4" s="473"/>
      <c r="F4" s="455" t="s">
        <v>2</v>
      </c>
      <c r="G4" s="458" t="s">
        <v>3</v>
      </c>
      <c r="H4" s="459"/>
      <c r="I4" s="459"/>
      <c r="J4" s="459"/>
      <c r="K4" s="46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  <c r="AD4" s="80"/>
      <c r="AE4" s="80"/>
      <c r="AF4" s="80"/>
      <c r="AG4" s="80"/>
      <c r="AH4" s="80"/>
      <c r="AI4" s="81"/>
    </row>
    <row r="5" spans="1:35" x14ac:dyDescent="0.2">
      <c r="A5" s="462"/>
      <c r="B5" s="470"/>
      <c r="C5" s="475"/>
      <c r="D5" s="449"/>
      <c r="E5" s="450"/>
      <c r="F5" s="456"/>
      <c r="G5" s="447" t="s">
        <v>4</v>
      </c>
      <c r="H5" s="448"/>
      <c r="I5" s="413"/>
      <c r="J5" s="413"/>
      <c r="K5" s="464"/>
      <c r="L5" s="412" t="s">
        <v>5</v>
      </c>
      <c r="M5" s="466"/>
      <c r="N5" s="466"/>
      <c r="O5" s="466"/>
      <c r="P5" s="466"/>
      <c r="Q5" s="467"/>
      <c r="R5" s="412" t="s">
        <v>6</v>
      </c>
      <c r="S5" s="466"/>
      <c r="T5" s="466"/>
      <c r="U5" s="466"/>
      <c r="V5" s="466"/>
      <c r="W5" s="467"/>
      <c r="X5" s="412" t="s">
        <v>7</v>
      </c>
      <c r="Y5" s="413"/>
      <c r="Z5" s="413"/>
      <c r="AA5" s="413"/>
      <c r="AB5" s="413"/>
      <c r="AC5" s="414"/>
      <c r="AD5" s="482" t="s">
        <v>95</v>
      </c>
      <c r="AE5" s="413"/>
      <c r="AF5" s="413"/>
      <c r="AG5" s="413"/>
      <c r="AH5" s="413"/>
      <c r="AI5" s="483"/>
    </row>
    <row r="6" spans="1:35" ht="12.75" customHeight="1" x14ac:dyDescent="0.2">
      <c r="A6" s="462"/>
      <c r="B6" s="470"/>
      <c r="C6" s="475"/>
      <c r="D6" s="449"/>
      <c r="E6" s="450"/>
      <c r="F6" s="456"/>
      <c r="G6" s="449"/>
      <c r="H6" s="450"/>
      <c r="I6" s="418" t="s">
        <v>8</v>
      </c>
      <c r="J6" s="418" t="s">
        <v>9</v>
      </c>
      <c r="K6" s="447" t="s">
        <v>72</v>
      </c>
      <c r="L6" s="415" t="s">
        <v>10</v>
      </c>
      <c r="M6" s="416"/>
      <c r="N6" s="416"/>
      <c r="O6" s="416" t="s">
        <v>11</v>
      </c>
      <c r="P6" s="416"/>
      <c r="Q6" s="421"/>
      <c r="R6" s="415" t="s">
        <v>12</v>
      </c>
      <c r="S6" s="416"/>
      <c r="T6" s="416"/>
      <c r="U6" s="416" t="s">
        <v>13</v>
      </c>
      <c r="V6" s="416"/>
      <c r="W6" s="421"/>
      <c r="X6" s="415" t="s">
        <v>14</v>
      </c>
      <c r="Y6" s="416"/>
      <c r="Z6" s="416"/>
      <c r="AA6" s="416" t="s">
        <v>15</v>
      </c>
      <c r="AB6" s="416"/>
      <c r="AC6" s="421"/>
      <c r="AD6" s="484" t="s">
        <v>96</v>
      </c>
      <c r="AE6" s="416"/>
      <c r="AF6" s="416"/>
      <c r="AG6" s="416" t="s">
        <v>97</v>
      </c>
      <c r="AH6" s="416"/>
      <c r="AI6" s="485"/>
    </row>
    <row r="7" spans="1:35" ht="23.25" customHeight="1" x14ac:dyDescent="0.2">
      <c r="A7" s="462"/>
      <c r="B7" s="470"/>
      <c r="C7" s="475"/>
      <c r="D7" s="449"/>
      <c r="E7" s="450"/>
      <c r="F7" s="456"/>
      <c r="G7" s="449"/>
      <c r="H7" s="450"/>
      <c r="I7" s="419"/>
      <c r="J7" s="419"/>
      <c r="K7" s="449"/>
      <c r="L7" s="425">
        <v>17</v>
      </c>
      <c r="M7" s="426"/>
      <c r="N7" s="82" t="s">
        <v>16</v>
      </c>
      <c r="O7" s="468">
        <v>22</v>
      </c>
      <c r="P7" s="426"/>
      <c r="Q7" s="198" t="s">
        <v>16</v>
      </c>
      <c r="R7" s="425">
        <v>16</v>
      </c>
      <c r="S7" s="426"/>
      <c r="T7" s="82" t="s">
        <v>16</v>
      </c>
      <c r="U7" s="468">
        <v>17</v>
      </c>
      <c r="V7" s="426"/>
      <c r="W7" s="198" t="s">
        <v>16</v>
      </c>
      <c r="X7" s="425">
        <v>12</v>
      </c>
      <c r="Y7" s="426"/>
      <c r="Z7" s="82" t="s">
        <v>16</v>
      </c>
      <c r="AA7" s="427">
        <v>19</v>
      </c>
      <c r="AB7" s="428"/>
      <c r="AC7" s="198" t="s">
        <v>16</v>
      </c>
      <c r="AD7" s="426">
        <v>12</v>
      </c>
      <c r="AE7" s="426"/>
      <c r="AF7" s="82" t="s">
        <v>16</v>
      </c>
      <c r="AG7" s="427">
        <v>8</v>
      </c>
      <c r="AH7" s="428"/>
      <c r="AI7" s="83" t="s">
        <v>16</v>
      </c>
    </row>
    <row r="8" spans="1:35" ht="21.75" customHeight="1" x14ac:dyDescent="0.2">
      <c r="A8" s="462"/>
      <c r="B8" s="470"/>
      <c r="C8" s="475"/>
      <c r="D8" s="449"/>
      <c r="E8" s="450"/>
      <c r="F8" s="456"/>
      <c r="G8" s="449"/>
      <c r="H8" s="450"/>
      <c r="I8" s="420"/>
      <c r="J8" s="420"/>
      <c r="K8" s="477"/>
      <c r="L8" s="453" t="s">
        <v>4</v>
      </c>
      <c r="M8" s="417" t="s">
        <v>17</v>
      </c>
      <c r="N8" s="417"/>
      <c r="O8" s="478" t="s">
        <v>4</v>
      </c>
      <c r="P8" s="417" t="s">
        <v>17</v>
      </c>
      <c r="Q8" s="480"/>
      <c r="R8" s="453" t="s">
        <v>4</v>
      </c>
      <c r="S8" s="417" t="s">
        <v>17</v>
      </c>
      <c r="T8" s="417"/>
      <c r="U8" s="478" t="s">
        <v>4</v>
      </c>
      <c r="V8" s="417" t="s">
        <v>17</v>
      </c>
      <c r="W8" s="480"/>
      <c r="X8" s="453" t="s">
        <v>4</v>
      </c>
      <c r="Y8" s="417" t="s">
        <v>17</v>
      </c>
      <c r="Z8" s="417"/>
      <c r="AA8" s="478" t="s">
        <v>4</v>
      </c>
      <c r="AB8" s="417" t="s">
        <v>17</v>
      </c>
      <c r="AC8" s="480"/>
      <c r="AD8" s="486" t="s">
        <v>4</v>
      </c>
      <c r="AE8" s="417" t="s">
        <v>17</v>
      </c>
      <c r="AF8" s="417"/>
      <c r="AG8" s="478" t="s">
        <v>4</v>
      </c>
      <c r="AH8" s="417" t="s">
        <v>17</v>
      </c>
      <c r="AI8" s="481"/>
    </row>
    <row r="9" spans="1:35" ht="99" thickBot="1" x14ac:dyDescent="0.25">
      <c r="A9" s="463"/>
      <c r="B9" s="471"/>
      <c r="C9" s="476"/>
      <c r="D9" s="84" t="s">
        <v>18</v>
      </c>
      <c r="E9" s="84" t="s">
        <v>19</v>
      </c>
      <c r="F9" s="457"/>
      <c r="G9" s="84" t="s">
        <v>18</v>
      </c>
      <c r="H9" s="84" t="s">
        <v>19</v>
      </c>
      <c r="I9" s="84" t="s">
        <v>19</v>
      </c>
      <c r="J9" s="84" t="s">
        <v>19</v>
      </c>
      <c r="K9" s="85" t="s">
        <v>19</v>
      </c>
      <c r="L9" s="454"/>
      <c r="M9" s="84" t="s">
        <v>20</v>
      </c>
      <c r="N9" s="84" t="s">
        <v>21</v>
      </c>
      <c r="O9" s="479"/>
      <c r="P9" s="84" t="s">
        <v>20</v>
      </c>
      <c r="Q9" s="199" t="s">
        <v>21</v>
      </c>
      <c r="R9" s="454"/>
      <c r="S9" s="84" t="s">
        <v>20</v>
      </c>
      <c r="T9" s="84" t="s">
        <v>21</v>
      </c>
      <c r="U9" s="479"/>
      <c r="V9" s="84" t="s">
        <v>20</v>
      </c>
      <c r="W9" s="199" t="s">
        <v>21</v>
      </c>
      <c r="X9" s="454"/>
      <c r="Y9" s="84" t="s">
        <v>20</v>
      </c>
      <c r="Z9" s="84" t="s">
        <v>21</v>
      </c>
      <c r="AA9" s="479"/>
      <c r="AB9" s="84" t="s">
        <v>20</v>
      </c>
      <c r="AC9" s="199" t="s">
        <v>21</v>
      </c>
      <c r="AD9" s="487"/>
      <c r="AE9" s="84" t="s">
        <v>20</v>
      </c>
      <c r="AF9" s="84" t="s">
        <v>21</v>
      </c>
      <c r="AG9" s="479"/>
      <c r="AH9" s="84" t="s">
        <v>20</v>
      </c>
      <c r="AI9" s="86" t="s">
        <v>21</v>
      </c>
    </row>
    <row r="10" spans="1:35" ht="13.5" thickBot="1" x14ac:dyDescent="0.25">
      <c r="A10" s="1">
        <v>1</v>
      </c>
      <c r="B10" s="19">
        <v>2</v>
      </c>
      <c r="C10" s="21">
        <v>3</v>
      </c>
      <c r="D10" s="20">
        <v>7</v>
      </c>
      <c r="E10" s="13">
        <v>8</v>
      </c>
      <c r="F10" s="13">
        <v>9</v>
      </c>
      <c r="G10" s="13">
        <v>10</v>
      </c>
      <c r="H10" s="13">
        <v>11</v>
      </c>
      <c r="I10" s="13">
        <v>13</v>
      </c>
      <c r="J10" s="13">
        <v>15</v>
      </c>
      <c r="K10" s="14">
        <v>17</v>
      </c>
      <c r="L10" s="200">
        <v>18</v>
      </c>
      <c r="M10" s="15">
        <v>19</v>
      </c>
      <c r="N10" s="15">
        <v>20</v>
      </c>
      <c r="O10" s="16">
        <v>21</v>
      </c>
      <c r="P10" s="15">
        <v>22</v>
      </c>
      <c r="Q10" s="201">
        <v>23</v>
      </c>
      <c r="R10" s="200">
        <v>24</v>
      </c>
      <c r="S10" s="15">
        <v>25</v>
      </c>
      <c r="T10" s="15">
        <v>26</v>
      </c>
      <c r="U10" s="16">
        <v>27</v>
      </c>
      <c r="V10" s="15">
        <v>28</v>
      </c>
      <c r="W10" s="201">
        <v>29</v>
      </c>
      <c r="X10" s="253">
        <v>30</v>
      </c>
      <c r="Y10" s="15">
        <v>31</v>
      </c>
      <c r="Z10" s="15">
        <v>32</v>
      </c>
      <c r="AA10" s="15">
        <v>33</v>
      </c>
      <c r="AB10" s="15">
        <v>34</v>
      </c>
      <c r="AC10" s="201">
        <v>35</v>
      </c>
      <c r="AD10" s="227">
        <v>30</v>
      </c>
      <c r="AE10" s="15">
        <v>31</v>
      </c>
      <c r="AF10" s="15">
        <v>32</v>
      </c>
      <c r="AG10" s="15">
        <v>33</v>
      </c>
      <c r="AH10" s="15">
        <v>34</v>
      </c>
      <c r="AI10" s="17">
        <v>35</v>
      </c>
    </row>
    <row r="11" spans="1:35" ht="28.5" customHeight="1" thickBot="1" x14ac:dyDescent="0.3">
      <c r="A11" s="3" t="s">
        <v>22</v>
      </c>
      <c r="B11" s="10" t="s">
        <v>23</v>
      </c>
      <c r="C11" s="35"/>
      <c r="D11" s="52">
        <v>2106</v>
      </c>
      <c r="E11" s="37">
        <f>H11*1.5</f>
        <v>2106</v>
      </c>
      <c r="F11" s="64">
        <f>E11-H11</f>
        <v>702</v>
      </c>
      <c r="G11" s="38">
        <v>1404</v>
      </c>
      <c r="H11" s="37">
        <f>H12</f>
        <v>1404</v>
      </c>
      <c r="I11" s="37">
        <f t="shared" ref="I11:J11" si="0">I12</f>
        <v>824</v>
      </c>
      <c r="J11" s="37">
        <f t="shared" si="0"/>
        <v>536</v>
      </c>
      <c r="K11" s="87">
        <f>K12+K23</f>
        <v>0</v>
      </c>
      <c r="L11" s="202">
        <f t="shared" ref="L11:Q11" si="1">SUM(L13:L26)</f>
        <v>612</v>
      </c>
      <c r="M11" s="36">
        <f t="shared" si="1"/>
        <v>220</v>
      </c>
      <c r="N11" s="138">
        <f t="shared" si="1"/>
        <v>0</v>
      </c>
      <c r="O11" s="35">
        <f t="shared" si="1"/>
        <v>792</v>
      </c>
      <c r="P11" s="36">
        <f t="shared" si="1"/>
        <v>324</v>
      </c>
      <c r="Q11" s="203">
        <f t="shared" si="1"/>
        <v>0</v>
      </c>
      <c r="R11" s="202">
        <f>R27+R34+R37</f>
        <v>576</v>
      </c>
      <c r="S11" s="36">
        <f t="shared" ref="S11:AC11" si="2">S27+S34+S37</f>
        <v>294</v>
      </c>
      <c r="T11" s="138">
        <f>T27+T34+T37</f>
        <v>0</v>
      </c>
      <c r="U11" s="35">
        <f t="shared" si="2"/>
        <v>612</v>
      </c>
      <c r="V11" s="36">
        <f t="shared" si="2"/>
        <v>329</v>
      </c>
      <c r="W11" s="203">
        <f t="shared" si="2"/>
        <v>0</v>
      </c>
      <c r="X11" s="254">
        <f>X27+X34+X37</f>
        <v>432</v>
      </c>
      <c r="Y11" s="36">
        <f t="shared" si="2"/>
        <v>296</v>
      </c>
      <c r="Z11" s="138">
        <f t="shared" si="2"/>
        <v>0</v>
      </c>
      <c r="AA11" s="35">
        <f t="shared" si="2"/>
        <v>684</v>
      </c>
      <c r="AB11" s="36">
        <f t="shared" si="2"/>
        <v>368</v>
      </c>
      <c r="AC11" s="203">
        <f t="shared" si="2"/>
        <v>20</v>
      </c>
      <c r="AD11" s="228">
        <f t="shared" ref="AD11:AI11" si="3">AD27+AD34+AD37</f>
        <v>432</v>
      </c>
      <c r="AE11" s="36">
        <f t="shared" si="3"/>
        <v>246</v>
      </c>
      <c r="AF11" s="138">
        <f t="shared" si="3"/>
        <v>0</v>
      </c>
      <c r="AG11" s="35">
        <f t="shared" si="3"/>
        <v>288</v>
      </c>
      <c r="AH11" s="36">
        <f t="shared" si="3"/>
        <v>152</v>
      </c>
      <c r="AI11" s="138">
        <f t="shared" si="3"/>
        <v>30</v>
      </c>
    </row>
    <row r="12" spans="1:35" ht="13.5" thickBot="1" x14ac:dyDescent="0.25">
      <c r="A12" s="4"/>
      <c r="B12" s="11" t="s">
        <v>150</v>
      </c>
      <c r="C12" s="308"/>
      <c r="D12" s="50"/>
      <c r="E12" s="65">
        <f>SUM(E13:E26)</f>
        <v>2106</v>
      </c>
      <c r="F12" s="65">
        <f>E12-H12</f>
        <v>702</v>
      </c>
      <c r="G12" s="42"/>
      <c r="H12" s="41">
        <f>SUM(H13:H26)</f>
        <v>1404</v>
      </c>
      <c r="I12" s="41">
        <f>SUM(I13:I25)</f>
        <v>824</v>
      </c>
      <c r="J12" s="41">
        <f>SUM(J13:J25)</f>
        <v>536</v>
      </c>
      <c r="K12" s="51">
        <f>SUM(K13:K25)</f>
        <v>0</v>
      </c>
      <c r="L12" s="204"/>
      <c r="M12" s="48"/>
      <c r="N12" s="111"/>
      <c r="O12" s="110"/>
      <c r="P12" s="48"/>
      <c r="Q12" s="205"/>
      <c r="R12" s="204"/>
      <c r="S12" s="48"/>
      <c r="T12" s="48"/>
      <c r="U12" s="48"/>
      <c r="V12" s="48"/>
      <c r="W12" s="205"/>
      <c r="X12" s="204"/>
      <c r="Y12" s="48"/>
      <c r="Z12" s="48"/>
      <c r="AA12" s="48"/>
      <c r="AB12" s="48"/>
      <c r="AC12" s="205"/>
      <c r="AD12" s="110"/>
      <c r="AE12" s="48"/>
      <c r="AF12" s="48"/>
      <c r="AG12" s="48"/>
      <c r="AH12" s="48"/>
      <c r="AI12" s="49"/>
    </row>
    <row r="13" spans="1:35" ht="15" x14ac:dyDescent="0.2">
      <c r="A13" s="5" t="s">
        <v>151</v>
      </c>
      <c r="B13" s="322" t="s">
        <v>166</v>
      </c>
      <c r="C13" s="323" t="s">
        <v>167</v>
      </c>
      <c r="D13" s="27"/>
      <c r="E13" s="324">
        <f>H13*1.5</f>
        <v>117</v>
      </c>
      <c r="F13" s="324">
        <f t="shared" ref="F13:F14" si="4">E13-H13</f>
        <v>39</v>
      </c>
      <c r="G13" s="325"/>
      <c r="H13" s="326">
        <f t="shared" ref="H13:H14" si="5">L13+O13+R13+U13+X13+AA13</f>
        <v>78</v>
      </c>
      <c r="I13" s="326">
        <f t="shared" ref="I13:I14" si="6">H13-J13</f>
        <v>43</v>
      </c>
      <c r="J13" s="326">
        <f t="shared" ref="J13:J14" si="7">M13+P13+S13+V13+Y13+AB13</f>
        <v>35</v>
      </c>
      <c r="K13" s="327"/>
      <c r="L13" s="328">
        <v>34</v>
      </c>
      <c r="M13" s="329">
        <v>13</v>
      </c>
      <c r="N13" s="330"/>
      <c r="O13" s="331">
        <v>44</v>
      </c>
      <c r="P13" s="329">
        <v>22</v>
      </c>
      <c r="Q13" s="206"/>
      <c r="R13" s="230"/>
      <c r="S13" s="29"/>
      <c r="T13" s="29"/>
      <c r="U13" s="29"/>
      <c r="V13" s="29"/>
      <c r="W13" s="231"/>
      <c r="X13" s="230"/>
      <c r="Y13" s="29"/>
      <c r="Z13" s="29"/>
      <c r="AA13" s="29"/>
      <c r="AB13" s="29"/>
      <c r="AC13" s="231"/>
      <c r="AD13" s="192"/>
      <c r="AE13" s="29"/>
      <c r="AF13" s="29"/>
      <c r="AG13" s="29"/>
      <c r="AH13" s="29"/>
      <c r="AI13" s="30"/>
    </row>
    <row r="14" spans="1:35" ht="15" x14ac:dyDescent="0.2">
      <c r="A14" s="8" t="s">
        <v>152</v>
      </c>
      <c r="B14" s="12" t="s">
        <v>168</v>
      </c>
      <c r="C14" s="332" t="s">
        <v>114</v>
      </c>
      <c r="D14" s="27"/>
      <c r="E14" s="324">
        <f>H14*1.5</f>
        <v>175.5</v>
      </c>
      <c r="F14" s="324">
        <f t="shared" si="4"/>
        <v>58.5</v>
      </c>
      <c r="G14" s="325"/>
      <c r="H14" s="333">
        <f t="shared" si="5"/>
        <v>117</v>
      </c>
      <c r="I14" s="333">
        <f t="shared" si="6"/>
        <v>95</v>
      </c>
      <c r="J14" s="333">
        <f t="shared" si="7"/>
        <v>22</v>
      </c>
      <c r="K14" s="327"/>
      <c r="L14" s="334">
        <v>51</v>
      </c>
      <c r="M14" s="335">
        <v>4</v>
      </c>
      <c r="N14" s="336"/>
      <c r="O14" s="337">
        <v>66</v>
      </c>
      <c r="P14" s="335">
        <v>18</v>
      </c>
      <c r="Q14" s="206"/>
      <c r="R14" s="317"/>
      <c r="S14" s="318"/>
      <c r="T14" s="318"/>
      <c r="U14" s="318"/>
      <c r="V14" s="318"/>
      <c r="W14" s="319"/>
      <c r="X14" s="317"/>
      <c r="Y14" s="318"/>
      <c r="Z14" s="318"/>
      <c r="AA14" s="318"/>
      <c r="AB14" s="318"/>
      <c r="AC14" s="319"/>
      <c r="AD14" s="320"/>
      <c r="AE14" s="318"/>
      <c r="AF14" s="318"/>
      <c r="AG14" s="318"/>
      <c r="AH14" s="318"/>
      <c r="AI14" s="321"/>
    </row>
    <row r="15" spans="1:35" ht="15" x14ac:dyDescent="0.2">
      <c r="A15" s="8" t="s">
        <v>153</v>
      </c>
      <c r="B15" s="79" t="s">
        <v>24</v>
      </c>
      <c r="C15" s="260" t="s">
        <v>114</v>
      </c>
      <c r="D15" s="23"/>
      <c r="E15" s="324">
        <f>H15*1.5</f>
        <v>175.5</v>
      </c>
      <c r="F15" s="324">
        <f t="shared" ref="F15:F26" si="8">E15-H15</f>
        <v>58.5</v>
      </c>
      <c r="G15" s="348"/>
      <c r="H15" s="333">
        <f t="shared" ref="H15:H26" si="9">L15+O15+R15+U15+X15+AA15</f>
        <v>117</v>
      </c>
      <c r="I15" s="333">
        <f t="shared" ref="I15:I26" si="10">H15-J15</f>
        <v>78</v>
      </c>
      <c r="J15" s="333">
        <f t="shared" ref="J15:J26" si="11">M15+P15+S15+V15+Y15+AB15</f>
        <v>39</v>
      </c>
      <c r="K15" s="338"/>
      <c r="L15" s="334">
        <v>51</v>
      </c>
      <c r="M15" s="335">
        <v>17</v>
      </c>
      <c r="N15" s="336"/>
      <c r="O15" s="337">
        <v>66</v>
      </c>
      <c r="P15" s="335">
        <v>22</v>
      </c>
      <c r="Q15" s="339"/>
      <c r="R15" s="232"/>
      <c r="S15" s="18"/>
      <c r="T15" s="18"/>
      <c r="U15" s="18"/>
      <c r="V15" s="18"/>
      <c r="W15" s="233"/>
      <c r="X15" s="232"/>
      <c r="Y15" s="18"/>
      <c r="Z15" s="18"/>
      <c r="AA15" s="18"/>
      <c r="AB15" s="18"/>
      <c r="AC15" s="233"/>
      <c r="AD15" s="193"/>
      <c r="AE15" s="18"/>
      <c r="AF15" s="18"/>
      <c r="AG15" s="18"/>
      <c r="AH15" s="18"/>
      <c r="AI15" s="22"/>
    </row>
    <row r="16" spans="1:35" ht="15" x14ac:dyDescent="0.2">
      <c r="A16" s="8" t="s">
        <v>154</v>
      </c>
      <c r="B16" s="6" t="s">
        <v>169</v>
      </c>
      <c r="C16" s="260" t="s">
        <v>113</v>
      </c>
      <c r="D16" s="23"/>
      <c r="E16" s="333">
        <f>H16*1.5</f>
        <v>351</v>
      </c>
      <c r="F16" s="333">
        <f>E16-H16</f>
        <v>117</v>
      </c>
      <c r="G16" s="348"/>
      <c r="H16" s="333">
        <f t="shared" si="9"/>
        <v>234</v>
      </c>
      <c r="I16" s="333">
        <f t="shared" si="10"/>
        <v>118</v>
      </c>
      <c r="J16" s="333">
        <f t="shared" si="11"/>
        <v>116</v>
      </c>
      <c r="K16" s="338"/>
      <c r="L16" s="334">
        <v>102</v>
      </c>
      <c r="M16" s="335">
        <v>50</v>
      </c>
      <c r="N16" s="336"/>
      <c r="O16" s="337">
        <v>132</v>
      </c>
      <c r="P16" s="335">
        <v>66</v>
      </c>
      <c r="Q16" s="339"/>
      <c r="R16" s="232"/>
      <c r="S16" s="18"/>
      <c r="T16" s="18"/>
      <c r="U16" s="18"/>
      <c r="V16" s="18"/>
      <c r="W16" s="233"/>
      <c r="X16" s="232"/>
      <c r="Y16" s="18"/>
      <c r="Z16" s="18"/>
      <c r="AA16" s="18"/>
      <c r="AB16" s="18"/>
      <c r="AC16" s="233"/>
      <c r="AD16" s="193"/>
      <c r="AE16" s="18"/>
      <c r="AF16" s="18"/>
      <c r="AG16" s="18"/>
      <c r="AH16" s="18"/>
      <c r="AI16" s="22"/>
    </row>
    <row r="17" spans="1:35" ht="15" x14ac:dyDescent="0.2">
      <c r="A17" s="8" t="s">
        <v>155</v>
      </c>
      <c r="B17" s="79" t="s">
        <v>25</v>
      </c>
      <c r="C17" s="260" t="s">
        <v>114</v>
      </c>
      <c r="D17" s="23"/>
      <c r="E17" s="349">
        <f t="shared" ref="E17:E26" si="12">H17*1.5</f>
        <v>175.5</v>
      </c>
      <c r="F17" s="324">
        <f t="shared" si="8"/>
        <v>58.5</v>
      </c>
      <c r="G17" s="348"/>
      <c r="H17" s="333">
        <f t="shared" si="9"/>
        <v>117</v>
      </c>
      <c r="I17" s="333">
        <f t="shared" si="10"/>
        <v>111</v>
      </c>
      <c r="J17" s="333">
        <f t="shared" si="11"/>
        <v>6</v>
      </c>
      <c r="K17" s="338"/>
      <c r="L17" s="334">
        <v>51</v>
      </c>
      <c r="M17" s="335">
        <v>4</v>
      </c>
      <c r="N17" s="336"/>
      <c r="O17" s="337">
        <v>66</v>
      </c>
      <c r="P17" s="335">
        <v>2</v>
      </c>
      <c r="Q17" s="339"/>
      <c r="R17" s="232"/>
      <c r="S17" s="18"/>
      <c r="T17" s="18"/>
      <c r="U17" s="18"/>
      <c r="V17" s="18"/>
      <c r="W17" s="233"/>
      <c r="X17" s="232"/>
      <c r="Y17" s="18"/>
      <c r="Z17" s="18"/>
      <c r="AA17" s="18"/>
      <c r="AB17" s="18"/>
      <c r="AC17" s="233"/>
      <c r="AD17" s="193"/>
      <c r="AE17" s="18"/>
      <c r="AF17" s="18"/>
      <c r="AG17" s="18"/>
      <c r="AH17" s="18"/>
      <c r="AI17" s="22"/>
    </row>
    <row r="18" spans="1:35" ht="15" x14ac:dyDescent="0.2">
      <c r="A18" s="8" t="s">
        <v>156</v>
      </c>
      <c r="B18" s="309" t="s">
        <v>30</v>
      </c>
      <c r="C18" s="310" t="s">
        <v>148</v>
      </c>
      <c r="D18" s="26"/>
      <c r="E18" s="349">
        <f t="shared" si="12"/>
        <v>175.5</v>
      </c>
      <c r="F18" s="349">
        <f>E18-H18</f>
        <v>58.5</v>
      </c>
      <c r="G18" s="350"/>
      <c r="H18" s="333">
        <f t="shared" si="9"/>
        <v>117</v>
      </c>
      <c r="I18" s="340">
        <f t="shared" si="10"/>
        <v>4</v>
      </c>
      <c r="J18" s="333">
        <f t="shared" si="11"/>
        <v>113</v>
      </c>
      <c r="K18" s="341"/>
      <c r="L18" s="342">
        <v>51</v>
      </c>
      <c r="M18" s="343">
        <v>49</v>
      </c>
      <c r="N18" s="344"/>
      <c r="O18" s="345">
        <v>66</v>
      </c>
      <c r="P18" s="343">
        <v>64</v>
      </c>
      <c r="Q18" s="346"/>
      <c r="R18" s="232"/>
      <c r="S18" s="18"/>
      <c r="T18" s="18"/>
      <c r="U18" s="18"/>
      <c r="V18" s="18"/>
      <c r="W18" s="233"/>
      <c r="X18" s="232"/>
      <c r="Y18" s="18"/>
      <c r="Z18" s="18"/>
      <c r="AA18" s="18"/>
      <c r="AB18" s="18"/>
      <c r="AC18" s="233"/>
      <c r="AD18" s="193"/>
      <c r="AE18" s="18"/>
      <c r="AF18" s="18"/>
      <c r="AG18" s="18"/>
      <c r="AH18" s="18"/>
      <c r="AI18" s="22"/>
    </row>
    <row r="19" spans="1:35" ht="15" x14ac:dyDescent="0.2">
      <c r="A19" s="8" t="s">
        <v>157</v>
      </c>
      <c r="B19" s="79" t="s">
        <v>29</v>
      </c>
      <c r="C19" s="260" t="s">
        <v>114</v>
      </c>
      <c r="D19" s="23"/>
      <c r="E19" s="333">
        <f t="shared" si="12"/>
        <v>117</v>
      </c>
      <c r="F19" s="333">
        <f>E19-H19</f>
        <v>39</v>
      </c>
      <c r="G19" s="348"/>
      <c r="H19" s="333">
        <f t="shared" si="9"/>
        <v>78</v>
      </c>
      <c r="I19" s="333">
        <f t="shared" si="10"/>
        <v>65</v>
      </c>
      <c r="J19" s="333">
        <f t="shared" si="11"/>
        <v>13</v>
      </c>
      <c r="K19" s="338"/>
      <c r="L19" s="334">
        <v>34</v>
      </c>
      <c r="M19" s="335">
        <v>4</v>
      </c>
      <c r="N19" s="336"/>
      <c r="O19" s="337">
        <v>44</v>
      </c>
      <c r="P19" s="335">
        <v>9</v>
      </c>
      <c r="Q19" s="339"/>
      <c r="R19" s="232"/>
      <c r="S19" s="18"/>
      <c r="T19" s="18"/>
      <c r="U19" s="18"/>
      <c r="V19" s="18"/>
      <c r="W19" s="233"/>
      <c r="X19" s="232"/>
      <c r="Y19" s="18"/>
      <c r="Z19" s="18"/>
      <c r="AA19" s="18"/>
      <c r="AB19" s="18"/>
      <c r="AC19" s="233"/>
      <c r="AD19" s="193"/>
      <c r="AE19" s="18"/>
      <c r="AF19" s="18"/>
      <c r="AG19" s="18"/>
      <c r="AH19" s="18"/>
      <c r="AI19" s="22"/>
    </row>
    <row r="20" spans="1:35" ht="15" x14ac:dyDescent="0.2">
      <c r="A20" s="8" t="s">
        <v>159</v>
      </c>
      <c r="B20" s="6" t="s">
        <v>158</v>
      </c>
      <c r="C20" s="260" t="s">
        <v>114</v>
      </c>
      <c r="D20" s="23"/>
      <c r="E20" s="333">
        <f t="shared" si="12"/>
        <v>150</v>
      </c>
      <c r="F20" s="333">
        <f>E20-H20</f>
        <v>50</v>
      </c>
      <c r="G20" s="348"/>
      <c r="H20" s="333">
        <f t="shared" si="9"/>
        <v>100</v>
      </c>
      <c r="I20" s="333">
        <f t="shared" si="10"/>
        <v>54</v>
      </c>
      <c r="J20" s="333">
        <f t="shared" si="11"/>
        <v>46</v>
      </c>
      <c r="K20" s="338"/>
      <c r="L20" s="334">
        <v>34</v>
      </c>
      <c r="M20" s="335">
        <v>10</v>
      </c>
      <c r="N20" s="336"/>
      <c r="O20" s="337">
        <v>66</v>
      </c>
      <c r="P20" s="335">
        <v>36</v>
      </c>
      <c r="Q20" s="339"/>
      <c r="R20" s="232"/>
      <c r="S20" s="18"/>
      <c r="T20" s="18"/>
      <c r="U20" s="18"/>
      <c r="V20" s="18"/>
      <c r="W20" s="233"/>
      <c r="X20" s="232"/>
      <c r="Y20" s="18"/>
      <c r="Z20" s="18"/>
      <c r="AA20" s="18"/>
      <c r="AB20" s="18"/>
      <c r="AC20" s="233"/>
      <c r="AD20" s="193"/>
      <c r="AE20" s="18"/>
      <c r="AF20" s="18"/>
      <c r="AG20" s="18"/>
      <c r="AH20" s="18"/>
      <c r="AI20" s="22"/>
    </row>
    <row r="21" spans="1:35" ht="15" x14ac:dyDescent="0.2">
      <c r="A21" s="8" t="s">
        <v>160</v>
      </c>
      <c r="B21" s="79" t="s">
        <v>26</v>
      </c>
      <c r="C21" s="260" t="s">
        <v>114</v>
      </c>
      <c r="D21" s="23"/>
      <c r="E21" s="333">
        <f t="shared" si="12"/>
        <v>117</v>
      </c>
      <c r="F21" s="326">
        <f t="shared" si="8"/>
        <v>39</v>
      </c>
      <c r="G21" s="348"/>
      <c r="H21" s="333">
        <f t="shared" si="9"/>
        <v>78</v>
      </c>
      <c r="I21" s="333">
        <f t="shared" si="10"/>
        <v>39</v>
      </c>
      <c r="J21" s="333">
        <f t="shared" si="11"/>
        <v>39</v>
      </c>
      <c r="K21" s="338"/>
      <c r="L21" s="334">
        <v>34</v>
      </c>
      <c r="M21" s="335">
        <v>18</v>
      </c>
      <c r="N21" s="336"/>
      <c r="O21" s="337">
        <v>44</v>
      </c>
      <c r="P21" s="335">
        <v>21</v>
      </c>
      <c r="Q21" s="339"/>
      <c r="R21" s="232"/>
      <c r="S21" s="18"/>
      <c r="T21" s="18"/>
      <c r="U21" s="18"/>
      <c r="V21" s="18"/>
      <c r="W21" s="233"/>
      <c r="X21" s="232"/>
      <c r="Y21" s="18"/>
      <c r="Z21" s="18"/>
      <c r="AA21" s="18"/>
      <c r="AB21" s="18"/>
      <c r="AC21" s="233"/>
      <c r="AD21" s="193"/>
      <c r="AE21" s="18"/>
      <c r="AF21" s="18"/>
      <c r="AG21" s="18"/>
      <c r="AH21" s="18"/>
      <c r="AI21" s="22"/>
    </row>
    <row r="22" spans="1:35" ht="15.75" thickBot="1" x14ac:dyDescent="0.25">
      <c r="A22" s="8" t="s">
        <v>161</v>
      </c>
      <c r="B22" s="12" t="s">
        <v>31</v>
      </c>
      <c r="C22" s="259" t="s">
        <v>113</v>
      </c>
      <c r="D22" s="23"/>
      <c r="E22" s="333">
        <f t="shared" si="12"/>
        <v>117</v>
      </c>
      <c r="F22" s="333">
        <f>E22-H22</f>
        <v>39</v>
      </c>
      <c r="G22" s="348"/>
      <c r="H22" s="333">
        <f t="shared" si="9"/>
        <v>78</v>
      </c>
      <c r="I22" s="333">
        <f t="shared" si="10"/>
        <v>58</v>
      </c>
      <c r="J22" s="333">
        <f t="shared" si="11"/>
        <v>20</v>
      </c>
      <c r="K22" s="338"/>
      <c r="L22" s="334">
        <v>34</v>
      </c>
      <c r="M22" s="335">
        <v>10</v>
      </c>
      <c r="N22" s="336"/>
      <c r="O22" s="337">
        <v>44</v>
      </c>
      <c r="P22" s="335">
        <v>10</v>
      </c>
      <c r="Q22" s="339"/>
      <c r="R22" s="234"/>
      <c r="S22" s="24"/>
      <c r="T22" s="24"/>
      <c r="U22" s="24"/>
      <c r="V22" s="24"/>
      <c r="W22" s="235"/>
      <c r="X22" s="234"/>
      <c r="Y22" s="24"/>
      <c r="Z22" s="24"/>
      <c r="AA22" s="24"/>
      <c r="AB22" s="24"/>
      <c r="AC22" s="235"/>
      <c r="AD22" s="194"/>
      <c r="AE22" s="24"/>
      <c r="AF22" s="24"/>
      <c r="AG22" s="24"/>
      <c r="AH22" s="24"/>
      <c r="AI22" s="25"/>
    </row>
    <row r="23" spans="1:35" ht="15.75" thickBot="1" x14ac:dyDescent="0.25">
      <c r="A23" s="8" t="s">
        <v>162</v>
      </c>
      <c r="B23" s="6" t="s">
        <v>32</v>
      </c>
      <c r="C23" s="260" t="s">
        <v>114</v>
      </c>
      <c r="D23" s="23"/>
      <c r="E23" s="349">
        <f t="shared" si="12"/>
        <v>142.5</v>
      </c>
      <c r="F23" s="349">
        <f>E23-H23</f>
        <v>47.5</v>
      </c>
      <c r="G23" s="348"/>
      <c r="H23" s="333">
        <f t="shared" si="9"/>
        <v>95</v>
      </c>
      <c r="I23" s="333">
        <f t="shared" si="10"/>
        <v>61</v>
      </c>
      <c r="J23" s="333">
        <f t="shared" si="11"/>
        <v>34</v>
      </c>
      <c r="K23" s="338"/>
      <c r="L23" s="334">
        <v>51</v>
      </c>
      <c r="M23" s="335">
        <v>16</v>
      </c>
      <c r="N23" s="336"/>
      <c r="O23" s="337">
        <v>44</v>
      </c>
      <c r="P23" s="335">
        <v>18</v>
      </c>
      <c r="Q23" s="339"/>
      <c r="R23" s="204"/>
      <c r="S23" s="48"/>
      <c r="T23" s="48"/>
      <c r="U23" s="48"/>
      <c r="V23" s="48"/>
      <c r="W23" s="205"/>
      <c r="X23" s="204"/>
      <c r="Y23" s="48"/>
      <c r="Z23" s="48"/>
      <c r="AA23" s="48"/>
      <c r="AB23" s="48"/>
      <c r="AC23" s="205"/>
      <c r="AD23" s="110"/>
      <c r="AE23" s="48"/>
      <c r="AF23" s="48"/>
      <c r="AG23" s="48"/>
      <c r="AH23" s="48"/>
      <c r="AI23" s="49"/>
    </row>
    <row r="24" spans="1:35" ht="15" x14ac:dyDescent="0.2">
      <c r="A24" s="8" t="s">
        <v>163</v>
      </c>
      <c r="B24" s="79" t="s">
        <v>28</v>
      </c>
      <c r="C24" s="260" t="s">
        <v>114</v>
      </c>
      <c r="D24" s="23"/>
      <c r="E24" s="333">
        <f t="shared" si="12"/>
        <v>150</v>
      </c>
      <c r="F24" s="326">
        <f>E24-H24</f>
        <v>50</v>
      </c>
      <c r="G24" s="348"/>
      <c r="H24" s="333">
        <f t="shared" si="9"/>
        <v>100</v>
      </c>
      <c r="I24" s="333">
        <f t="shared" si="10"/>
        <v>62</v>
      </c>
      <c r="J24" s="333">
        <f t="shared" si="11"/>
        <v>38</v>
      </c>
      <c r="K24" s="338"/>
      <c r="L24" s="334">
        <v>34</v>
      </c>
      <c r="M24" s="335">
        <v>10</v>
      </c>
      <c r="N24" s="336"/>
      <c r="O24" s="337">
        <v>66</v>
      </c>
      <c r="P24" s="335">
        <v>28</v>
      </c>
      <c r="Q24" s="339"/>
      <c r="R24" s="230"/>
      <c r="S24" s="29"/>
      <c r="T24" s="29"/>
      <c r="U24" s="29"/>
      <c r="V24" s="29"/>
      <c r="W24" s="231"/>
      <c r="X24" s="230"/>
      <c r="Y24" s="29"/>
      <c r="Z24" s="29"/>
      <c r="AA24" s="29"/>
      <c r="AB24" s="29"/>
      <c r="AC24" s="231"/>
      <c r="AD24" s="192"/>
      <c r="AE24" s="29"/>
      <c r="AF24" s="29"/>
      <c r="AG24" s="29"/>
      <c r="AH24" s="29"/>
      <c r="AI24" s="30"/>
    </row>
    <row r="25" spans="1:35" ht="15" x14ac:dyDescent="0.2">
      <c r="A25" s="8" t="s">
        <v>164</v>
      </c>
      <c r="B25" s="311" t="s">
        <v>27</v>
      </c>
      <c r="C25" s="259" t="s">
        <v>115</v>
      </c>
      <c r="D25" s="27"/>
      <c r="E25" s="349">
        <f t="shared" si="12"/>
        <v>76.5</v>
      </c>
      <c r="F25" s="324">
        <f t="shared" si="8"/>
        <v>25.5</v>
      </c>
      <c r="G25" s="325"/>
      <c r="H25" s="333">
        <f t="shared" si="9"/>
        <v>51</v>
      </c>
      <c r="I25" s="326">
        <f t="shared" si="10"/>
        <v>36</v>
      </c>
      <c r="J25" s="333">
        <f t="shared" si="11"/>
        <v>15</v>
      </c>
      <c r="K25" s="327"/>
      <c r="L25" s="328">
        <v>51</v>
      </c>
      <c r="M25" s="329">
        <v>15</v>
      </c>
      <c r="N25" s="330"/>
      <c r="O25" s="331"/>
      <c r="P25" s="329"/>
      <c r="Q25" s="347"/>
      <c r="R25" s="232"/>
      <c r="S25" s="18"/>
      <c r="T25" s="18"/>
      <c r="U25" s="18"/>
      <c r="V25" s="18"/>
      <c r="W25" s="233"/>
      <c r="X25" s="232"/>
      <c r="Y25" s="18"/>
      <c r="Z25" s="18"/>
      <c r="AA25" s="18"/>
      <c r="AB25" s="18"/>
      <c r="AC25" s="233"/>
      <c r="AD25" s="193"/>
      <c r="AE25" s="18"/>
      <c r="AF25" s="18"/>
      <c r="AG25" s="18"/>
      <c r="AH25" s="18"/>
      <c r="AI25" s="22"/>
    </row>
    <row r="26" spans="1:35" ht="15.75" thickBot="1" x14ac:dyDescent="0.25">
      <c r="A26" s="8" t="s">
        <v>170</v>
      </c>
      <c r="B26" s="311" t="s">
        <v>165</v>
      </c>
      <c r="C26" s="259" t="s">
        <v>114</v>
      </c>
      <c r="D26" s="27"/>
      <c r="E26" s="333">
        <f t="shared" si="12"/>
        <v>66</v>
      </c>
      <c r="F26" s="326">
        <f t="shared" si="8"/>
        <v>22</v>
      </c>
      <c r="G26" s="325"/>
      <c r="H26" s="333">
        <f t="shared" si="9"/>
        <v>44</v>
      </c>
      <c r="I26" s="326">
        <f t="shared" si="10"/>
        <v>36</v>
      </c>
      <c r="J26" s="333">
        <f t="shared" si="11"/>
        <v>8</v>
      </c>
      <c r="K26" s="327"/>
      <c r="L26" s="328"/>
      <c r="M26" s="329"/>
      <c r="N26" s="330"/>
      <c r="O26" s="331">
        <v>44</v>
      </c>
      <c r="P26" s="329">
        <v>8</v>
      </c>
      <c r="Q26" s="347"/>
      <c r="R26" s="232"/>
      <c r="S26" s="18"/>
      <c r="T26" s="18"/>
      <c r="U26" s="18"/>
      <c r="V26" s="18"/>
      <c r="W26" s="233"/>
      <c r="X26" s="232"/>
      <c r="Y26" s="18"/>
      <c r="Z26" s="18"/>
      <c r="AA26" s="18"/>
      <c r="AB26" s="18"/>
      <c r="AC26" s="233"/>
      <c r="AD26" s="193"/>
      <c r="AE26" s="18"/>
      <c r="AF26" s="18"/>
      <c r="AG26" s="18"/>
      <c r="AH26" s="18"/>
      <c r="AI26" s="22"/>
    </row>
    <row r="27" spans="1:35" ht="26.25" customHeight="1" thickBot="1" x14ac:dyDescent="0.3">
      <c r="A27" s="9" t="s">
        <v>33</v>
      </c>
      <c r="B27" s="93" t="s">
        <v>34</v>
      </c>
      <c r="C27" s="181"/>
      <c r="D27" s="53">
        <v>720</v>
      </c>
      <c r="E27" s="54">
        <f>H27*1.5</f>
        <v>831</v>
      </c>
      <c r="F27" s="54">
        <f>E27-H27</f>
        <v>277</v>
      </c>
      <c r="G27" s="55">
        <v>480</v>
      </c>
      <c r="H27" s="54">
        <f>SUM(H28:H33)</f>
        <v>554</v>
      </c>
      <c r="I27" s="54">
        <f>SUM(I28:I33)</f>
        <v>196</v>
      </c>
      <c r="J27" s="54">
        <f>SUM(J28:J33)</f>
        <v>358</v>
      </c>
      <c r="K27" s="189">
        <f>SUM(K28:K33)</f>
        <v>0</v>
      </c>
      <c r="L27" s="207"/>
      <c r="M27" s="147"/>
      <c r="N27" s="147"/>
      <c r="O27" s="147"/>
      <c r="P27" s="147"/>
      <c r="Q27" s="208"/>
      <c r="R27" s="236">
        <f>SUM(R28:R33)</f>
        <v>112</v>
      </c>
      <c r="S27" s="54">
        <f t="shared" ref="S27:AC27" si="13">SUM(S28:S33)</f>
        <v>66</v>
      </c>
      <c r="T27" s="118">
        <f t="shared" si="13"/>
        <v>0</v>
      </c>
      <c r="U27" s="112">
        <f t="shared" si="13"/>
        <v>238</v>
      </c>
      <c r="V27" s="54">
        <f t="shared" si="13"/>
        <v>116</v>
      </c>
      <c r="W27" s="237">
        <f t="shared" si="13"/>
        <v>0</v>
      </c>
      <c r="X27" s="236">
        <f t="shared" si="13"/>
        <v>48</v>
      </c>
      <c r="Y27" s="54">
        <f t="shared" si="13"/>
        <v>40</v>
      </c>
      <c r="Z27" s="118">
        <f t="shared" si="13"/>
        <v>0</v>
      </c>
      <c r="AA27" s="112">
        <f t="shared" si="13"/>
        <v>76</v>
      </c>
      <c r="AB27" s="54">
        <f t="shared" si="13"/>
        <v>66</v>
      </c>
      <c r="AC27" s="237">
        <f t="shared" si="13"/>
        <v>0</v>
      </c>
      <c r="AD27" s="112">
        <f t="shared" ref="AD27:AI27" si="14">SUM(AD28:AD33)</f>
        <v>48</v>
      </c>
      <c r="AE27" s="54">
        <f t="shared" si="14"/>
        <v>42</v>
      </c>
      <c r="AF27" s="118">
        <f t="shared" si="14"/>
        <v>0</v>
      </c>
      <c r="AG27" s="112">
        <f t="shared" si="14"/>
        <v>32</v>
      </c>
      <c r="AH27" s="54">
        <f t="shared" si="14"/>
        <v>28</v>
      </c>
      <c r="AI27" s="74">
        <f t="shared" si="14"/>
        <v>0</v>
      </c>
    </row>
    <row r="28" spans="1:35" ht="15" x14ac:dyDescent="0.2">
      <c r="A28" s="7" t="s">
        <v>35</v>
      </c>
      <c r="B28" s="12" t="s">
        <v>36</v>
      </c>
      <c r="C28" s="180" t="s">
        <v>118</v>
      </c>
      <c r="D28" s="31"/>
      <c r="E28" s="351">
        <f t="shared" ref="E28:E33" si="15">H28*1.5</f>
        <v>76.5</v>
      </c>
      <c r="F28" s="351">
        <f t="shared" ref="F28:F63" si="16">E28-H28</f>
        <v>25.5</v>
      </c>
      <c r="G28" s="352"/>
      <c r="H28" s="353">
        <f t="shared" ref="H28:H33" si="17">R28+U28+X28+AA28</f>
        <v>51</v>
      </c>
      <c r="I28" s="353">
        <f t="shared" ref="I28:I63" si="18">H28-J28</f>
        <v>45</v>
      </c>
      <c r="J28" s="353">
        <f>M28+P28+S28+V28+Y28+AB28</f>
        <v>6</v>
      </c>
      <c r="K28" s="354"/>
      <c r="L28" s="355"/>
      <c r="M28" s="356"/>
      <c r="N28" s="356"/>
      <c r="O28" s="356"/>
      <c r="P28" s="356"/>
      <c r="Q28" s="357"/>
      <c r="R28" s="358"/>
      <c r="S28" s="359"/>
      <c r="T28" s="360"/>
      <c r="U28" s="337">
        <v>51</v>
      </c>
      <c r="V28" s="337">
        <v>6</v>
      </c>
      <c r="W28" s="339"/>
      <c r="X28" s="358"/>
      <c r="Y28" s="359"/>
      <c r="Z28" s="360"/>
      <c r="AA28" s="361"/>
      <c r="AB28" s="362"/>
      <c r="AC28" s="363"/>
      <c r="AD28" s="362"/>
      <c r="AE28" s="359"/>
      <c r="AF28" s="360"/>
      <c r="AG28" s="361"/>
      <c r="AH28" s="362"/>
      <c r="AI28" s="364"/>
    </row>
    <row r="29" spans="1:35" ht="15" x14ac:dyDescent="0.2">
      <c r="A29" s="7" t="s">
        <v>37</v>
      </c>
      <c r="B29" s="12" t="s">
        <v>25</v>
      </c>
      <c r="C29" s="180" t="s">
        <v>118</v>
      </c>
      <c r="D29" s="23"/>
      <c r="E29" s="349">
        <f t="shared" si="15"/>
        <v>76.5</v>
      </c>
      <c r="F29" s="349">
        <f t="shared" si="16"/>
        <v>25.5</v>
      </c>
      <c r="G29" s="348"/>
      <c r="H29" s="333">
        <f t="shared" si="17"/>
        <v>51</v>
      </c>
      <c r="I29" s="333">
        <f t="shared" si="18"/>
        <v>29</v>
      </c>
      <c r="J29" s="333">
        <f>M29+P29+S29+V29+Y29+AB29</f>
        <v>22</v>
      </c>
      <c r="K29" s="338"/>
      <c r="L29" s="365"/>
      <c r="M29" s="366"/>
      <c r="N29" s="366"/>
      <c r="O29" s="366"/>
      <c r="P29" s="366"/>
      <c r="Q29" s="367"/>
      <c r="R29" s="334"/>
      <c r="S29" s="335"/>
      <c r="T29" s="368"/>
      <c r="U29" s="337">
        <v>51</v>
      </c>
      <c r="V29" s="337">
        <v>22</v>
      </c>
      <c r="W29" s="339"/>
      <c r="X29" s="334"/>
      <c r="Y29" s="335"/>
      <c r="Z29" s="368"/>
      <c r="AA29" s="369"/>
      <c r="AB29" s="337"/>
      <c r="AC29" s="339"/>
      <c r="AD29" s="337"/>
      <c r="AE29" s="335"/>
      <c r="AF29" s="368"/>
      <c r="AG29" s="369"/>
      <c r="AH29" s="337"/>
      <c r="AI29" s="370"/>
    </row>
    <row r="30" spans="1:35" ht="15" x14ac:dyDescent="0.2">
      <c r="A30" s="7" t="s">
        <v>38</v>
      </c>
      <c r="B30" s="12" t="s">
        <v>98</v>
      </c>
      <c r="C30" s="180" t="s">
        <v>118</v>
      </c>
      <c r="D30" s="23"/>
      <c r="E30" s="349">
        <f t="shared" si="15"/>
        <v>123</v>
      </c>
      <c r="F30" s="349">
        <f t="shared" si="16"/>
        <v>41</v>
      </c>
      <c r="G30" s="348"/>
      <c r="H30" s="333">
        <f t="shared" si="17"/>
        <v>82</v>
      </c>
      <c r="I30" s="333">
        <f t="shared" si="18"/>
        <v>46</v>
      </c>
      <c r="J30" s="333">
        <f>M30+P30+S30+V30+Y30+AB30</f>
        <v>36</v>
      </c>
      <c r="K30" s="338"/>
      <c r="L30" s="365"/>
      <c r="M30" s="366"/>
      <c r="N30" s="366"/>
      <c r="O30" s="366"/>
      <c r="P30" s="366"/>
      <c r="Q30" s="367"/>
      <c r="R30" s="334">
        <v>48</v>
      </c>
      <c r="S30" s="335">
        <v>20</v>
      </c>
      <c r="T30" s="368"/>
      <c r="U30" s="337">
        <v>34</v>
      </c>
      <c r="V30" s="337">
        <v>16</v>
      </c>
      <c r="W30" s="339"/>
      <c r="X30" s="334"/>
      <c r="Y30" s="335"/>
      <c r="Z30" s="368"/>
      <c r="AA30" s="369"/>
      <c r="AB30" s="337"/>
      <c r="AC30" s="339"/>
      <c r="AD30" s="337"/>
      <c r="AE30" s="335"/>
      <c r="AF30" s="368"/>
      <c r="AG30" s="369"/>
      <c r="AH30" s="337"/>
      <c r="AI30" s="370"/>
    </row>
    <row r="31" spans="1:35" ht="15" x14ac:dyDescent="0.2">
      <c r="A31" s="7" t="s">
        <v>39</v>
      </c>
      <c r="B31" s="12" t="s">
        <v>24</v>
      </c>
      <c r="C31" s="180" t="s">
        <v>119</v>
      </c>
      <c r="D31" s="23"/>
      <c r="E31" s="349">
        <f t="shared" si="15"/>
        <v>252</v>
      </c>
      <c r="F31" s="349">
        <f t="shared" si="16"/>
        <v>84</v>
      </c>
      <c r="G31" s="348"/>
      <c r="H31" s="333">
        <f>R31+U31+X31+AA31+AD31+AG31</f>
        <v>168</v>
      </c>
      <c r="I31" s="333">
        <f t="shared" si="18"/>
        <v>44</v>
      </c>
      <c r="J31" s="333">
        <f>M31+P31+S31+V31+Y31+AB31+AE31+AH31</f>
        <v>124</v>
      </c>
      <c r="K31" s="338"/>
      <c r="L31" s="365"/>
      <c r="M31" s="366"/>
      <c r="N31" s="366"/>
      <c r="O31" s="366"/>
      <c r="P31" s="366"/>
      <c r="Q31" s="367"/>
      <c r="R31" s="334">
        <v>32</v>
      </c>
      <c r="S31" s="335">
        <v>16</v>
      </c>
      <c r="T31" s="368"/>
      <c r="U31" s="337">
        <v>34</v>
      </c>
      <c r="V31" s="337">
        <v>26</v>
      </c>
      <c r="W31" s="339"/>
      <c r="X31" s="334">
        <v>24</v>
      </c>
      <c r="Y31" s="335">
        <v>18</v>
      </c>
      <c r="Z31" s="368"/>
      <c r="AA31" s="369">
        <v>38</v>
      </c>
      <c r="AB31" s="337">
        <v>30</v>
      </c>
      <c r="AC31" s="339"/>
      <c r="AD31" s="337">
        <v>24</v>
      </c>
      <c r="AE31" s="335">
        <v>20</v>
      </c>
      <c r="AF31" s="368"/>
      <c r="AG31" s="369">
        <v>16</v>
      </c>
      <c r="AH31" s="337">
        <v>14</v>
      </c>
      <c r="AI31" s="370"/>
    </row>
    <row r="32" spans="1:35" ht="15" x14ac:dyDescent="0.2">
      <c r="A32" s="7" t="s">
        <v>40</v>
      </c>
      <c r="B32" s="12" t="s">
        <v>30</v>
      </c>
      <c r="C32" s="180" t="s">
        <v>132</v>
      </c>
      <c r="D32" s="23"/>
      <c r="E32" s="349">
        <v>336</v>
      </c>
      <c r="F32" s="349">
        <f t="shared" si="16"/>
        <v>168</v>
      </c>
      <c r="G32" s="348"/>
      <c r="H32" s="333">
        <f>R32+U32+X32+AA32+AD32+AG32</f>
        <v>168</v>
      </c>
      <c r="I32" s="333">
        <f t="shared" si="18"/>
        <v>12</v>
      </c>
      <c r="J32" s="333">
        <f>M32+P32+S32+V32+Y32+AB32+AE32+AH32</f>
        <v>156</v>
      </c>
      <c r="K32" s="338"/>
      <c r="L32" s="365"/>
      <c r="M32" s="366"/>
      <c r="N32" s="366"/>
      <c r="O32" s="366"/>
      <c r="P32" s="366"/>
      <c r="Q32" s="367"/>
      <c r="R32" s="334">
        <v>32</v>
      </c>
      <c r="S32" s="335">
        <v>30</v>
      </c>
      <c r="T32" s="368"/>
      <c r="U32" s="337">
        <v>34</v>
      </c>
      <c r="V32" s="337">
        <v>32</v>
      </c>
      <c r="W32" s="339"/>
      <c r="X32" s="334">
        <v>24</v>
      </c>
      <c r="Y32" s="335">
        <v>22</v>
      </c>
      <c r="Z32" s="368"/>
      <c r="AA32" s="369">
        <v>38</v>
      </c>
      <c r="AB32" s="337">
        <v>36</v>
      </c>
      <c r="AC32" s="339"/>
      <c r="AD32" s="337">
        <v>24</v>
      </c>
      <c r="AE32" s="335">
        <v>22</v>
      </c>
      <c r="AF32" s="368"/>
      <c r="AG32" s="369">
        <v>16</v>
      </c>
      <c r="AH32" s="337">
        <v>14</v>
      </c>
      <c r="AI32" s="370"/>
    </row>
    <row r="33" spans="1:35" ht="15.75" thickBot="1" x14ac:dyDescent="0.25">
      <c r="A33" s="7" t="s">
        <v>40</v>
      </c>
      <c r="B33" s="12" t="s">
        <v>41</v>
      </c>
      <c r="C33" s="180" t="s">
        <v>118</v>
      </c>
      <c r="D33" s="33"/>
      <c r="E33" s="371">
        <f t="shared" si="15"/>
        <v>51</v>
      </c>
      <c r="F33" s="371">
        <f t="shared" si="16"/>
        <v>17</v>
      </c>
      <c r="G33" s="372"/>
      <c r="H33" s="333">
        <f t="shared" si="17"/>
        <v>34</v>
      </c>
      <c r="I33" s="373">
        <f t="shared" si="18"/>
        <v>20</v>
      </c>
      <c r="J33" s="333">
        <f>M33+P33+S33+V33+Y33+AB33+AE33+AH33</f>
        <v>14</v>
      </c>
      <c r="K33" s="374"/>
      <c r="L33" s="375"/>
      <c r="M33" s="376"/>
      <c r="N33" s="376"/>
      <c r="O33" s="376"/>
      <c r="P33" s="376"/>
      <c r="Q33" s="377"/>
      <c r="R33" s="378"/>
      <c r="S33" s="379"/>
      <c r="T33" s="380"/>
      <c r="U33" s="337">
        <v>34</v>
      </c>
      <c r="V33" s="337">
        <v>14</v>
      </c>
      <c r="W33" s="339"/>
      <c r="X33" s="378"/>
      <c r="Y33" s="379"/>
      <c r="Z33" s="380"/>
      <c r="AA33" s="381"/>
      <c r="AB33" s="382"/>
      <c r="AC33" s="383"/>
      <c r="AD33" s="382"/>
      <c r="AE33" s="379"/>
      <c r="AF33" s="380"/>
      <c r="AG33" s="381"/>
      <c r="AH33" s="382"/>
      <c r="AI33" s="384"/>
    </row>
    <row r="34" spans="1:35" ht="25.5" customHeight="1" thickBot="1" x14ac:dyDescent="0.3">
      <c r="A34" s="28" t="s">
        <v>42</v>
      </c>
      <c r="B34" s="93" t="s">
        <v>70</v>
      </c>
      <c r="C34" s="181"/>
      <c r="D34" s="53">
        <v>153</v>
      </c>
      <c r="E34" s="54">
        <f>SUM(E35:E36)</f>
        <v>309</v>
      </c>
      <c r="F34" s="54">
        <f t="shared" si="16"/>
        <v>103</v>
      </c>
      <c r="G34" s="55">
        <v>102</v>
      </c>
      <c r="H34" s="54">
        <f>SUM(H35:H36)</f>
        <v>206</v>
      </c>
      <c r="I34" s="54">
        <f>SUM(I35:I36)</f>
        <v>29</v>
      </c>
      <c r="J34" s="54">
        <f>SUM(J35:J36)</f>
        <v>177</v>
      </c>
      <c r="K34" s="189">
        <f>SUM(K35:K36)</f>
        <v>0</v>
      </c>
      <c r="L34" s="207"/>
      <c r="M34" s="147"/>
      <c r="N34" s="147"/>
      <c r="O34" s="147"/>
      <c r="P34" s="147"/>
      <c r="Q34" s="208"/>
      <c r="R34" s="236">
        <f t="shared" ref="R34:AC34" si="19">SUM(R35:R36)</f>
        <v>0</v>
      </c>
      <c r="S34" s="54">
        <f t="shared" si="19"/>
        <v>0</v>
      </c>
      <c r="T34" s="118">
        <f t="shared" si="19"/>
        <v>0</v>
      </c>
      <c r="U34" s="112">
        <f t="shared" si="19"/>
        <v>34</v>
      </c>
      <c r="V34" s="54">
        <f t="shared" si="19"/>
        <v>15</v>
      </c>
      <c r="W34" s="237">
        <f t="shared" si="19"/>
        <v>0</v>
      </c>
      <c r="X34" s="236">
        <f t="shared" si="19"/>
        <v>96</v>
      </c>
      <c r="Y34" s="54">
        <f t="shared" si="19"/>
        <v>92</v>
      </c>
      <c r="Z34" s="118">
        <f t="shared" si="19"/>
        <v>0</v>
      </c>
      <c r="AA34" s="112">
        <f t="shared" si="19"/>
        <v>76</v>
      </c>
      <c r="AB34" s="54">
        <f t="shared" si="19"/>
        <v>70</v>
      </c>
      <c r="AC34" s="237">
        <f t="shared" si="19"/>
        <v>0</v>
      </c>
      <c r="AD34" s="112">
        <f t="shared" ref="AD34:AI34" si="20">SUM(AD35:AD36)</f>
        <v>0</v>
      </c>
      <c r="AE34" s="54">
        <f t="shared" si="20"/>
        <v>0</v>
      </c>
      <c r="AF34" s="118">
        <f t="shared" si="20"/>
        <v>0</v>
      </c>
      <c r="AG34" s="112">
        <f t="shared" si="20"/>
        <v>0</v>
      </c>
      <c r="AH34" s="54">
        <f t="shared" si="20"/>
        <v>0</v>
      </c>
      <c r="AI34" s="74">
        <f t="shared" si="20"/>
        <v>0</v>
      </c>
    </row>
    <row r="35" spans="1:35" ht="43.5" customHeight="1" x14ac:dyDescent="0.2">
      <c r="A35" s="7" t="s">
        <v>43</v>
      </c>
      <c r="B35" s="12" t="s">
        <v>173</v>
      </c>
      <c r="C35" s="180" t="s">
        <v>117</v>
      </c>
      <c r="D35" s="31"/>
      <c r="E35" s="385">
        <f>H35*1.5</f>
        <v>258</v>
      </c>
      <c r="F35" s="353">
        <f t="shared" si="16"/>
        <v>86</v>
      </c>
      <c r="G35" s="352"/>
      <c r="H35" s="353">
        <f>R35+U35+X35+AA35</f>
        <v>172</v>
      </c>
      <c r="I35" s="353">
        <f t="shared" si="18"/>
        <v>10</v>
      </c>
      <c r="J35" s="353">
        <f>M35+P35+S35+V35+Y35+AB35</f>
        <v>162</v>
      </c>
      <c r="K35" s="354"/>
      <c r="L35" s="355"/>
      <c r="M35" s="356"/>
      <c r="N35" s="356"/>
      <c r="O35" s="356"/>
      <c r="P35" s="356"/>
      <c r="Q35" s="357"/>
      <c r="R35" s="358"/>
      <c r="S35" s="359"/>
      <c r="T35" s="386"/>
      <c r="U35" s="362"/>
      <c r="V35" s="359"/>
      <c r="W35" s="363"/>
      <c r="X35" s="358">
        <v>96</v>
      </c>
      <c r="Y35" s="359">
        <v>92</v>
      </c>
      <c r="Z35" s="386"/>
      <c r="AA35" s="362">
        <v>76</v>
      </c>
      <c r="AB35" s="359">
        <v>70</v>
      </c>
      <c r="AC35" s="363"/>
      <c r="AD35" s="362"/>
      <c r="AE35" s="359"/>
      <c r="AF35" s="386"/>
      <c r="AG35" s="362"/>
      <c r="AH35" s="359"/>
      <c r="AI35" s="364"/>
    </row>
    <row r="36" spans="1:35" ht="26.25" thickBot="1" x14ac:dyDescent="0.25">
      <c r="A36" s="7" t="s">
        <v>44</v>
      </c>
      <c r="B36" s="12" t="s">
        <v>91</v>
      </c>
      <c r="C36" s="180" t="s">
        <v>118</v>
      </c>
      <c r="D36" s="23"/>
      <c r="E36" s="373">
        <f>H36*1.5</f>
        <v>51</v>
      </c>
      <c r="F36" s="333">
        <f t="shared" si="16"/>
        <v>17</v>
      </c>
      <c r="G36" s="348"/>
      <c r="H36" s="333">
        <f>R36+U36+X36+AA36</f>
        <v>34</v>
      </c>
      <c r="I36" s="333">
        <f t="shared" si="18"/>
        <v>19</v>
      </c>
      <c r="J36" s="333">
        <f>M36+P36+S36+V36+Y36+AB36</f>
        <v>15</v>
      </c>
      <c r="K36" s="338"/>
      <c r="L36" s="365"/>
      <c r="M36" s="366"/>
      <c r="N36" s="366"/>
      <c r="O36" s="366"/>
      <c r="P36" s="366"/>
      <c r="Q36" s="367"/>
      <c r="R36" s="334"/>
      <c r="S36" s="335"/>
      <c r="T36" s="336"/>
      <c r="U36" s="337">
        <v>34</v>
      </c>
      <c r="V36" s="335">
        <v>15</v>
      </c>
      <c r="W36" s="339"/>
      <c r="X36" s="334"/>
      <c r="Y36" s="335"/>
      <c r="Z36" s="336"/>
      <c r="AA36" s="337"/>
      <c r="AB36" s="335"/>
      <c r="AC36" s="339"/>
      <c r="AD36" s="337"/>
      <c r="AE36" s="335"/>
      <c r="AF36" s="336"/>
      <c r="AG36" s="337"/>
      <c r="AH36" s="335"/>
      <c r="AI36" s="370"/>
    </row>
    <row r="37" spans="1:35" ht="15.75" customHeight="1" thickBot="1" x14ac:dyDescent="0.3">
      <c r="A37" s="9" t="s">
        <v>45</v>
      </c>
      <c r="B37" s="94" t="s">
        <v>46</v>
      </c>
      <c r="C37" s="182"/>
      <c r="D37" s="52">
        <v>2313</v>
      </c>
      <c r="E37" s="37">
        <f>H37*1.5</f>
        <v>3396</v>
      </c>
      <c r="F37" s="64">
        <f>E37-H37</f>
        <v>1132</v>
      </c>
      <c r="G37" s="38">
        <v>1542</v>
      </c>
      <c r="H37" s="64">
        <f>H38+H48</f>
        <v>2264</v>
      </c>
      <c r="I37" s="37">
        <f t="shared" si="18"/>
        <v>1174</v>
      </c>
      <c r="J37" s="37">
        <f>J38+J48</f>
        <v>1090</v>
      </c>
      <c r="K37" s="190">
        <f>K38+K48</f>
        <v>50</v>
      </c>
      <c r="L37" s="213"/>
      <c r="M37" s="150"/>
      <c r="N37" s="150"/>
      <c r="O37" s="150"/>
      <c r="P37" s="150"/>
      <c r="Q37" s="214"/>
      <c r="R37" s="238">
        <f t="shared" ref="R37:AI37" si="21">R38+R48</f>
        <v>464</v>
      </c>
      <c r="S37" s="37">
        <f t="shared" si="21"/>
        <v>228</v>
      </c>
      <c r="T37" s="119">
        <f t="shared" si="21"/>
        <v>0</v>
      </c>
      <c r="U37" s="113">
        <f t="shared" si="21"/>
        <v>340</v>
      </c>
      <c r="V37" s="37">
        <f t="shared" si="21"/>
        <v>198</v>
      </c>
      <c r="W37" s="239">
        <f t="shared" si="21"/>
        <v>0</v>
      </c>
      <c r="X37" s="238">
        <f t="shared" si="21"/>
        <v>288</v>
      </c>
      <c r="Y37" s="37">
        <f t="shared" si="21"/>
        <v>164</v>
      </c>
      <c r="Z37" s="119">
        <f t="shared" si="21"/>
        <v>0</v>
      </c>
      <c r="AA37" s="126">
        <f t="shared" si="21"/>
        <v>532</v>
      </c>
      <c r="AB37" s="37">
        <f t="shared" si="21"/>
        <v>232</v>
      </c>
      <c r="AC37" s="239">
        <f t="shared" si="21"/>
        <v>20</v>
      </c>
      <c r="AD37" s="113">
        <f t="shared" si="21"/>
        <v>384</v>
      </c>
      <c r="AE37" s="37">
        <f t="shared" si="21"/>
        <v>204</v>
      </c>
      <c r="AF37" s="119">
        <f t="shared" si="21"/>
        <v>0</v>
      </c>
      <c r="AG37" s="126">
        <f t="shared" si="21"/>
        <v>256</v>
      </c>
      <c r="AH37" s="37">
        <f t="shared" si="21"/>
        <v>124</v>
      </c>
      <c r="AI37" s="56">
        <f t="shared" si="21"/>
        <v>30</v>
      </c>
    </row>
    <row r="38" spans="1:35" ht="24.75" thickBot="1" x14ac:dyDescent="0.25">
      <c r="A38" s="57" t="s">
        <v>47</v>
      </c>
      <c r="B38" s="312" t="s">
        <v>48</v>
      </c>
      <c r="C38" s="183"/>
      <c r="D38" s="50">
        <v>666</v>
      </c>
      <c r="E38" s="65">
        <f>SUM(E39:E47)</f>
        <v>1423.5</v>
      </c>
      <c r="F38" s="65">
        <f t="shared" si="16"/>
        <v>474.5</v>
      </c>
      <c r="G38" s="42">
        <v>444</v>
      </c>
      <c r="H38" s="65">
        <f>SUM(H39:H47)</f>
        <v>949</v>
      </c>
      <c r="I38" s="65">
        <f>SUM(I39:I47)</f>
        <v>377</v>
      </c>
      <c r="J38" s="65">
        <f>SUM(J39:J47)</f>
        <v>572</v>
      </c>
      <c r="K38" s="75">
        <f>SUM(K39:K47)</f>
        <v>0</v>
      </c>
      <c r="L38" s="215"/>
      <c r="M38" s="77"/>
      <c r="N38" s="77"/>
      <c r="O38" s="77"/>
      <c r="P38" s="77"/>
      <c r="Q38" s="216"/>
      <c r="R38" s="240">
        <f t="shared" ref="R38:AI38" si="22">SUM(R39:R47)</f>
        <v>352</v>
      </c>
      <c r="S38" s="59">
        <f t="shared" si="22"/>
        <v>178</v>
      </c>
      <c r="T38" s="120">
        <f t="shared" si="22"/>
        <v>0</v>
      </c>
      <c r="U38" s="114">
        <f t="shared" si="22"/>
        <v>238</v>
      </c>
      <c r="V38" s="59">
        <f t="shared" si="22"/>
        <v>146</v>
      </c>
      <c r="W38" s="241">
        <f t="shared" si="22"/>
        <v>0</v>
      </c>
      <c r="X38" s="240">
        <f t="shared" si="22"/>
        <v>108</v>
      </c>
      <c r="Y38" s="59">
        <f t="shared" si="22"/>
        <v>74</v>
      </c>
      <c r="Z38" s="120">
        <f t="shared" si="22"/>
        <v>0</v>
      </c>
      <c r="AA38" s="114">
        <f t="shared" si="22"/>
        <v>171</v>
      </c>
      <c r="AB38" s="59">
        <f t="shared" si="22"/>
        <v>108</v>
      </c>
      <c r="AC38" s="241">
        <f t="shared" si="22"/>
        <v>0</v>
      </c>
      <c r="AD38" s="114">
        <f t="shared" si="22"/>
        <v>48</v>
      </c>
      <c r="AE38" s="59">
        <f t="shared" si="22"/>
        <v>38</v>
      </c>
      <c r="AF38" s="120">
        <f t="shared" si="22"/>
        <v>0</v>
      </c>
      <c r="AG38" s="114">
        <f t="shared" si="22"/>
        <v>32</v>
      </c>
      <c r="AH38" s="59">
        <f t="shared" si="22"/>
        <v>28</v>
      </c>
      <c r="AI38" s="60">
        <f t="shared" si="22"/>
        <v>0</v>
      </c>
    </row>
    <row r="39" spans="1:35" ht="14.25" customHeight="1" x14ac:dyDescent="0.2">
      <c r="A39" s="7" t="s">
        <v>133</v>
      </c>
      <c r="B39" s="12" t="s">
        <v>92</v>
      </c>
      <c r="C39" s="179" t="s">
        <v>120</v>
      </c>
      <c r="D39" s="27"/>
      <c r="E39" s="324">
        <f t="shared" ref="E39:E47" si="23">H39*1.5</f>
        <v>150</v>
      </c>
      <c r="F39" s="324">
        <f t="shared" si="16"/>
        <v>50</v>
      </c>
      <c r="G39" s="325"/>
      <c r="H39" s="326">
        <f>R39+U39+X39+AA39</f>
        <v>100</v>
      </c>
      <c r="I39" s="333">
        <f t="shared" si="18"/>
        <v>50</v>
      </c>
      <c r="J39" s="326">
        <f>S39+V39+Y39+AB39+AE39+AH39</f>
        <v>50</v>
      </c>
      <c r="K39" s="327"/>
      <c r="L39" s="355"/>
      <c r="M39" s="356"/>
      <c r="N39" s="356"/>
      <c r="O39" s="356"/>
      <c r="P39" s="356"/>
      <c r="Q39" s="357"/>
      <c r="R39" s="328">
        <v>32</v>
      </c>
      <c r="S39" s="329">
        <v>16</v>
      </c>
      <c r="T39" s="330"/>
      <c r="U39" s="331">
        <v>68</v>
      </c>
      <c r="V39" s="329">
        <v>34</v>
      </c>
      <c r="W39" s="347"/>
      <c r="X39" s="328"/>
      <c r="Y39" s="329"/>
      <c r="Z39" s="330"/>
      <c r="AA39" s="331"/>
      <c r="AB39" s="329"/>
      <c r="AC39" s="347"/>
      <c r="AD39" s="331"/>
      <c r="AE39" s="329"/>
      <c r="AF39" s="330"/>
      <c r="AG39" s="331"/>
      <c r="AH39" s="329"/>
      <c r="AI39" s="387"/>
    </row>
    <row r="40" spans="1:35" ht="15" x14ac:dyDescent="0.2">
      <c r="A40" s="7" t="s">
        <v>134</v>
      </c>
      <c r="B40" s="12" t="s">
        <v>99</v>
      </c>
      <c r="C40" s="179" t="s">
        <v>121</v>
      </c>
      <c r="D40" s="23"/>
      <c r="E40" s="324">
        <f t="shared" si="23"/>
        <v>129</v>
      </c>
      <c r="F40" s="349">
        <f t="shared" si="16"/>
        <v>43</v>
      </c>
      <c r="G40" s="348"/>
      <c r="H40" s="333">
        <f>R40+U40+X40+AA40</f>
        <v>86</v>
      </c>
      <c r="I40" s="333">
        <f t="shared" si="18"/>
        <v>46</v>
      </c>
      <c r="J40" s="326">
        <f t="shared" ref="J40:J47" si="24">S40+V40+Y40+AB40+AE40+AH40</f>
        <v>40</v>
      </c>
      <c r="K40" s="338"/>
      <c r="L40" s="365"/>
      <c r="M40" s="366"/>
      <c r="N40" s="366"/>
      <c r="O40" s="366"/>
      <c r="P40" s="366"/>
      <c r="Q40" s="367"/>
      <c r="R40" s="334"/>
      <c r="S40" s="335"/>
      <c r="T40" s="336"/>
      <c r="U40" s="337"/>
      <c r="V40" s="335"/>
      <c r="W40" s="339"/>
      <c r="X40" s="334">
        <v>48</v>
      </c>
      <c r="Y40" s="335">
        <v>24</v>
      </c>
      <c r="Z40" s="336"/>
      <c r="AA40" s="337">
        <v>38</v>
      </c>
      <c r="AB40" s="335">
        <v>16</v>
      </c>
      <c r="AC40" s="339"/>
      <c r="AD40" s="337"/>
      <c r="AE40" s="335"/>
      <c r="AF40" s="336"/>
      <c r="AG40" s="337"/>
      <c r="AH40" s="335"/>
      <c r="AI40" s="370"/>
    </row>
    <row r="41" spans="1:35" ht="15" x14ac:dyDescent="0.2">
      <c r="A41" s="7" t="s">
        <v>135</v>
      </c>
      <c r="B41" s="12" t="s">
        <v>141</v>
      </c>
      <c r="C41" s="179" t="s">
        <v>120</v>
      </c>
      <c r="D41" s="23"/>
      <c r="E41" s="324">
        <f t="shared" si="23"/>
        <v>150</v>
      </c>
      <c r="F41" s="349">
        <f>E41-H41</f>
        <v>50</v>
      </c>
      <c r="G41" s="348"/>
      <c r="H41" s="333">
        <f>R41+U41+X41+AA41</f>
        <v>100</v>
      </c>
      <c r="I41" s="333">
        <f t="shared" si="18"/>
        <v>38</v>
      </c>
      <c r="J41" s="326">
        <f t="shared" si="24"/>
        <v>62</v>
      </c>
      <c r="K41" s="338"/>
      <c r="L41" s="365"/>
      <c r="M41" s="366"/>
      <c r="N41" s="366"/>
      <c r="O41" s="366"/>
      <c r="P41" s="366"/>
      <c r="Q41" s="367"/>
      <c r="R41" s="334">
        <v>32</v>
      </c>
      <c r="S41" s="335">
        <v>16</v>
      </c>
      <c r="T41" s="336"/>
      <c r="U41" s="337">
        <v>68</v>
      </c>
      <c r="V41" s="335">
        <v>46</v>
      </c>
      <c r="W41" s="339"/>
      <c r="X41" s="334"/>
      <c r="Y41" s="335"/>
      <c r="Z41" s="336"/>
      <c r="AA41" s="337"/>
      <c r="AB41" s="335"/>
      <c r="AC41" s="339"/>
      <c r="AD41" s="337"/>
      <c r="AE41" s="335"/>
      <c r="AF41" s="336"/>
      <c r="AG41" s="337"/>
      <c r="AH41" s="335"/>
      <c r="AI41" s="370"/>
    </row>
    <row r="42" spans="1:35" ht="14.25" customHeight="1" x14ac:dyDescent="0.2">
      <c r="A42" s="7" t="s">
        <v>136</v>
      </c>
      <c r="B42" s="12" t="s">
        <v>94</v>
      </c>
      <c r="C42" s="179" t="s">
        <v>122</v>
      </c>
      <c r="D42" s="23"/>
      <c r="E42" s="324">
        <f t="shared" si="23"/>
        <v>522</v>
      </c>
      <c r="F42" s="349">
        <f t="shared" si="16"/>
        <v>174</v>
      </c>
      <c r="G42" s="348"/>
      <c r="H42" s="333">
        <f>R42+U42+X42+AA42+AD42+AG42</f>
        <v>348</v>
      </c>
      <c r="I42" s="333">
        <f t="shared" si="18"/>
        <v>84</v>
      </c>
      <c r="J42" s="326">
        <f>S42+V42+Y42+AB42+AE42+AH42</f>
        <v>264</v>
      </c>
      <c r="K42" s="338"/>
      <c r="L42" s="365"/>
      <c r="M42" s="366"/>
      <c r="N42" s="366"/>
      <c r="O42" s="366"/>
      <c r="P42" s="366"/>
      <c r="Q42" s="367"/>
      <c r="R42" s="334">
        <v>64</v>
      </c>
      <c r="S42" s="335">
        <v>34</v>
      </c>
      <c r="T42" s="336"/>
      <c r="U42" s="337">
        <v>68</v>
      </c>
      <c r="V42" s="335">
        <v>50</v>
      </c>
      <c r="W42" s="339"/>
      <c r="X42" s="334">
        <v>60</v>
      </c>
      <c r="Y42" s="335">
        <v>50</v>
      </c>
      <c r="Z42" s="336"/>
      <c r="AA42" s="337">
        <v>76</v>
      </c>
      <c r="AB42" s="335">
        <v>64</v>
      </c>
      <c r="AC42" s="339"/>
      <c r="AD42" s="337">
        <v>48</v>
      </c>
      <c r="AE42" s="335">
        <v>38</v>
      </c>
      <c r="AF42" s="336"/>
      <c r="AG42" s="337">
        <v>32</v>
      </c>
      <c r="AH42" s="335">
        <v>28</v>
      </c>
      <c r="AI42" s="370"/>
    </row>
    <row r="43" spans="1:35" ht="14.25" customHeight="1" x14ac:dyDescent="0.2">
      <c r="A43" s="7" t="s">
        <v>137</v>
      </c>
      <c r="B43" s="12" t="s">
        <v>100</v>
      </c>
      <c r="C43" s="179" t="s">
        <v>123</v>
      </c>
      <c r="D43" s="23"/>
      <c r="E43" s="324">
        <f t="shared" si="23"/>
        <v>72</v>
      </c>
      <c r="F43" s="349">
        <f t="shared" si="16"/>
        <v>24</v>
      </c>
      <c r="G43" s="348"/>
      <c r="H43" s="333">
        <f>R43+U43+X43+AA43</f>
        <v>48</v>
      </c>
      <c r="I43" s="333">
        <f t="shared" si="18"/>
        <v>24</v>
      </c>
      <c r="J43" s="326">
        <f t="shared" si="24"/>
        <v>24</v>
      </c>
      <c r="K43" s="338"/>
      <c r="L43" s="365"/>
      <c r="M43" s="366"/>
      <c r="N43" s="366"/>
      <c r="O43" s="366"/>
      <c r="P43" s="366"/>
      <c r="Q43" s="367"/>
      <c r="R43" s="334">
        <v>48</v>
      </c>
      <c r="S43" s="335">
        <v>24</v>
      </c>
      <c r="T43" s="336"/>
      <c r="U43" s="337"/>
      <c r="V43" s="335"/>
      <c r="W43" s="339"/>
      <c r="X43" s="334"/>
      <c r="Y43" s="335"/>
      <c r="Z43" s="336"/>
      <c r="AA43" s="337"/>
      <c r="AB43" s="335"/>
      <c r="AC43" s="339"/>
      <c r="AD43" s="337"/>
      <c r="AE43" s="335"/>
      <c r="AF43" s="336"/>
      <c r="AG43" s="337"/>
      <c r="AH43" s="335"/>
      <c r="AI43" s="370"/>
    </row>
    <row r="44" spans="1:35" ht="14.25" customHeight="1" x14ac:dyDescent="0.2">
      <c r="A44" s="7" t="s">
        <v>138</v>
      </c>
      <c r="B44" s="12" t="s">
        <v>101</v>
      </c>
      <c r="C44" s="180" t="s">
        <v>118</v>
      </c>
      <c r="D44" s="26"/>
      <c r="E44" s="324">
        <f t="shared" si="23"/>
        <v>123</v>
      </c>
      <c r="F44" s="388">
        <f>E44-H44</f>
        <v>41</v>
      </c>
      <c r="G44" s="350"/>
      <c r="H44" s="333">
        <f>R44+U44+X44+AA44</f>
        <v>82</v>
      </c>
      <c r="I44" s="340">
        <f>H44-J44</f>
        <v>42</v>
      </c>
      <c r="J44" s="326">
        <f t="shared" si="24"/>
        <v>40</v>
      </c>
      <c r="K44" s="341"/>
      <c r="L44" s="389"/>
      <c r="M44" s="390"/>
      <c r="N44" s="390"/>
      <c r="O44" s="390"/>
      <c r="P44" s="390"/>
      <c r="Q44" s="391"/>
      <c r="R44" s="342">
        <v>48</v>
      </c>
      <c r="S44" s="343">
        <v>24</v>
      </c>
      <c r="T44" s="344"/>
      <c r="U44" s="345">
        <v>34</v>
      </c>
      <c r="V44" s="343">
        <v>16</v>
      </c>
      <c r="W44" s="346"/>
      <c r="X44" s="342"/>
      <c r="Y44" s="343"/>
      <c r="Z44" s="344"/>
      <c r="AA44" s="345"/>
      <c r="AB44" s="343"/>
      <c r="AC44" s="346"/>
      <c r="AD44" s="345"/>
      <c r="AE44" s="343"/>
      <c r="AF44" s="344"/>
      <c r="AG44" s="345"/>
      <c r="AH44" s="343"/>
      <c r="AI44" s="392"/>
    </row>
    <row r="45" spans="1:35" ht="14.25" customHeight="1" x14ac:dyDescent="0.2">
      <c r="A45" s="7" t="s">
        <v>139</v>
      </c>
      <c r="B45" s="12" t="s">
        <v>102</v>
      </c>
      <c r="C45" s="180" t="s">
        <v>117</v>
      </c>
      <c r="D45" s="23"/>
      <c r="E45" s="324">
        <f t="shared" si="23"/>
        <v>85.5</v>
      </c>
      <c r="F45" s="349">
        <f>E45-H45</f>
        <v>28.5</v>
      </c>
      <c r="G45" s="348"/>
      <c r="H45" s="333">
        <f>R45+U45+X45+AA45</f>
        <v>57</v>
      </c>
      <c r="I45" s="333">
        <f>H45-J45</f>
        <v>29</v>
      </c>
      <c r="J45" s="326">
        <f t="shared" si="24"/>
        <v>28</v>
      </c>
      <c r="K45" s="338"/>
      <c r="L45" s="365"/>
      <c r="M45" s="366"/>
      <c r="N45" s="366"/>
      <c r="O45" s="366"/>
      <c r="P45" s="366"/>
      <c r="Q45" s="367"/>
      <c r="R45" s="334"/>
      <c r="S45" s="335"/>
      <c r="T45" s="336"/>
      <c r="U45" s="337"/>
      <c r="V45" s="335"/>
      <c r="W45" s="339"/>
      <c r="X45" s="334"/>
      <c r="Y45" s="335"/>
      <c r="Z45" s="336"/>
      <c r="AA45" s="337">
        <v>57</v>
      </c>
      <c r="AB45" s="335">
        <v>28</v>
      </c>
      <c r="AC45" s="339"/>
      <c r="AD45" s="337"/>
      <c r="AE45" s="335"/>
      <c r="AF45" s="336"/>
      <c r="AG45" s="337"/>
      <c r="AH45" s="335"/>
      <c r="AI45" s="370"/>
    </row>
    <row r="46" spans="1:35" ht="15" x14ac:dyDescent="0.2">
      <c r="A46" s="7" t="s">
        <v>140</v>
      </c>
      <c r="B46" s="12" t="s">
        <v>49</v>
      </c>
      <c r="C46" s="180" t="s">
        <v>116</v>
      </c>
      <c r="D46" s="23"/>
      <c r="E46" s="324">
        <f t="shared" si="23"/>
        <v>120</v>
      </c>
      <c r="F46" s="349">
        <f>E46-H46</f>
        <v>40</v>
      </c>
      <c r="G46" s="348"/>
      <c r="H46" s="333">
        <f>R46+U46+X46+AA46</f>
        <v>80</v>
      </c>
      <c r="I46" s="333">
        <f>H46-J46</f>
        <v>40</v>
      </c>
      <c r="J46" s="326">
        <f t="shared" si="24"/>
        <v>40</v>
      </c>
      <c r="K46" s="338"/>
      <c r="L46" s="365"/>
      <c r="M46" s="366"/>
      <c r="N46" s="366"/>
      <c r="O46" s="366"/>
      <c r="P46" s="366"/>
      <c r="Q46" s="367"/>
      <c r="R46" s="334">
        <v>80</v>
      </c>
      <c r="S46" s="335">
        <v>40</v>
      </c>
      <c r="T46" s="336"/>
      <c r="U46" s="337"/>
      <c r="V46" s="335"/>
      <c r="W46" s="339"/>
      <c r="X46" s="334"/>
      <c r="Y46" s="335"/>
      <c r="Z46" s="336"/>
      <c r="AA46" s="337"/>
      <c r="AB46" s="335"/>
      <c r="AC46" s="339"/>
      <c r="AD46" s="337"/>
      <c r="AE46" s="335"/>
      <c r="AF46" s="336"/>
      <c r="AG46" s="337"/>
      <c r="AH46" s="335"/>
      <c r="AI46" s="370"/>
    </row>
    <row r="47" spans="1:35" ht="26.25" thickBot="1" x14ac:dyDescent="0.25">
      <c r="A47" s="7" t="s">
        <v>142</v>
      </c>
      <c r="B47" s="12" t="s">
        <v>93</v>
      </c>
      <c r="C47" s="180" t="s">
        <v>116</v>
      </c>
      <c r="D47" s="23"/>
      <c r="E47" s="324">
        <f t="shared" si="23"/>
        <v>72</v>
      </c>
      <c r="F47" s="349">
        <f>E47-H47</f>
        <v>24</v>
      </c>
      <c r="G47" s="348"/>
      <c r="H47" s="333">
        <f>R47+U47+X47+AA47</f>
        <v>48</v>
      </c>
      <c r="I47" s="333">
        <f>H47-J47</f>
        <v>24</v>
      </c>
      <c r="J47" s="326">
        <f t="shared" si="24"/>
        <v>24</v>
      </c>
      <c r="K47" s="338"/>
      <c r="L47" s="365"/>
      <c r="M47" s="366"/>
      <c r="N47" s="366"/>
      <c r="O47" s="366"/>
      <c r="P47" s="366"/>
      <c r="Q47" s="367"/>
      <c r="R47" s="334">
        <v>48</v>
      </c>
      <c r="S47" s="335">
        <v>24</v>
      </c>
      <c r="T47" s="336"/>
      <c r="U47" s="337"/>
      <c r="V47" s="335"/>
      <c r="W47" s="339"/>
      <c r="X47" s="334"/>
      <c r="Y47" s="335"/>
      <c r="Z47" s="336"/>
      <c r="AA47" s="337"/>
      <c r="AB47" s="335"/>
      <c r="AC47" s="339"/>
      <c r="AD47" s="337"/>
      <c r="AE47" s="335"/>
      <c r="AF47" s="336"/>
      <c r="AG47" s="337"/>
      <c r="AH47" s="335"/>
      <c r="AI47" s="370"/>
    </row>
    <row r="48" spans="1:35" ht="21.75" customHeight="1" thickBot="1" x14ac:dyDescent="0.25">
      <c r="A48" s="315" t="s">
        <v>50</v>
      </c>
      <c r="B48" s="316" t="s">
        <v>51</v>
      </c>
      <c r="C48" s="184"/>
      <c r="D48" s="50">
        <v>1611</v>
      </c>
      <c r="E48" s="65">
        <f>E49+E54+E58</f>
        <v>1096.5</v>
      </c>
      <c r="F48" s="65">
        <f>F49+F54+F58</f>
        <v>365.5</v>
      </c>
      <c r="G48" s="42">
        <v>1074</v>
      </c>
      <c r="H48" s="65">
        <f>H49+H54+H58+H62+H66</f>
        <v>1315</v>
      </c>
      <c r="I48" s="65">
        <f>I49+I54+I58+I62</f>
        <v>677</v>
      </c>
      <c r="J48" s="65">
        <f>J49+J54+J58+J62</f>
        <v>518</v>
      </c>
      <c r="K48" s="75">
        <f>K49+K54+K58+K62</f>
        <v>50</v>
      </c>
      <c r="L48" s="217"/>
      <c r="M48" s="151"/>
      <c r="N48" s="151"/>
      <c r="O48" s="151"/>
      <c r="P48" s="151"/>
      <c r="Q48" s="218"/>
      <c r="R48" s="242">
        <f>R49+R54+R58+R62+R66</f>
        <v>112</v>
      </c>
      <c r="S48" s="65">
        <f t="shared" ref="S48:AI48" si="25">S49+S54+S58+S62+S66</f>
        <v>50</v>
      </c>
      <c r="T48" s="121">
        <f t="shared" si="25"/>
        <v>0</v>
      </c>
      <c r="U48" s="160">
        <f t="shared" si="25"/>
        <v>102</v>
      </c>
      <c r="V48" s="65">
        <f t="shared" si="25"/>
        <v>52</v>
      </c>
      <c r="W48" s="243">
        <f t="shared" si="25"/>
        <v>0</v>
      </c>
      <c r="X48" s="242">
        <f t="shared" si="25"/>
        <v>180</v>
      </c>
      <c r="Y48" s="65">
        <f>Y49+Y54+Y58+Y62+Y66</f>
        <v>90</v>
      </c>
      <c r="Z48" s="121">
        <f t="shared" si="25"/>
        <v>0</v>
      </c>
      <c r="AA48" s="160">
        <f t="shared" si="25"/>
        <v>361</v>
      </c>
      <c r="AB48" s="65">
        <f t="shared" si="25"/>
        <v>124</v>
      </c>
      <c r="AC48" s="243">
        <f t="shared" si="25"/>
        <v>20</v>
      </c>
      <c r="AD48" s="195">
        <f t="shared" si="25"/>
        <v>336</v>
      </c>
      <c r="AE48" s="65">
        <f t="shared" si="25"/>
        <v>166</v>
      </c>
      <c r="AF48" s="121">
        <f t="shared" si="25"/>
        <v>0</v>
      </c>
      <c r="AG48" s="160">
        <f t="shared" si="25"/>
        <v>224</v>
      </c>
      <c r="AH48" s="65">
        <f t="shared" si="25"/>
        <v>96</v>
      </c>
      <c r="AI48" s="76">
        <f t="shared" si="25"/>
        <v>30</v>
      </c>
    </row>
    <row r="49" spans="1:35" ht="27" customHeight="1" thickBot="1" x14ac:dyDescent="0.25">
      <c r="A49" s="315" t="s">
        <v>52</v>
      </c>
      <c r="B49" s="316" t="s">
        <v>103</v>
      </c>
      <c r="C49" s="185" t="s">
        <v>124</v>
      </c>
      <c r="D49" s="157"/>
      <c r="E49" s="144">
        <f>SUM(E50:E51)</f>
        <v>321</v>
      </c>
      <c r="F49" s="144">
        <f>E49-H49</f>
        <v>107</v>
      </c>
      <c r="G49" s="158"/>
      <c r="H49" s="146">
        <f>SUM(H50:H51)</f>
        <v>214</v>
      </c>
      <c r="I49" s="146">
        <f>SUM(I50:I51)</f>
        <v>112</v>
      </c>
      <c r="J49" s="146">
        <f>SUM(J50:J51)</f>
        <v>102</v>
      </c>
      <c r="K49" s="191">
        <f>SUM(K50:K51)</f>
        <v>0</v>
      </c>
      <c r="L49" s="215"/>
      <c r="M49" s="77"/>
      <c r="N49" s="77"/>
      <c r="O49" s="77"/>
      <c r="P49" s="77"/>
      <c r="Q49" s="216"/>
      <c r="R49" s="244">
        <f>SUM(R50:R51)</f>
        <v>112</v>
      </c>
      <c r="S49" s="134">
        <f t="shared" ref="S49:AI49" si="26">SUM(S50:S51)</f>
        <v>50</v>
      </c>
      <c r="T49" s="135">
        <f t="shared" si="26"/>
        <v>0</v>
      </c>
      <c r="U49" s="136">
        <f t="shared" si="26"/>
        <v>102</v>
      </c>
      <c r="V49" s="134">
        <f t="shared" si="26"/>
        <v>52</v>
      </c>
      <c r="W49" s="245">
        <f t="shared" si="26"/>
        <v>0</v>
      </c>
      <c r="X49" s="244">
        <f t="shared" si="26"/>
        <v>0</v>
      </c>
      <c r="Y49" s="134">
        <f t="shared" si="26"/>
        <v>0</v>
      </c>
      <c r="Z49" s="135">
        <f t="shared" si="26"/>
        <v>0</v>
      </c>
      <c r="AA49" s="136">
        <f t="shared" si="26"/>
        <v>0</v>
      </c>
      <c r="AB49" s="134">
        <f t="shared" si="26"/>
        <v>0</v>
      </c>
      <c r="AC49" s="255">
        <f>SUM(AC50:AC51)</f>
        <v>0</v>
      </c>
      <c r="AD49" s="196">
        <f t="shared" si="26"/>
        <v>0</v>
      </c>
      <c r="AE49" s="134">
        <f t="shared" si="26"/>
        <v>0</v>
      </c>
      <c r="AF49" s="135">
        <f t="shared" si="26"/>
        <v>0</v>
      </c>
      <c r="AG49" s="136">
        <f t="shared" si="26"/>
        <v>0</v>
      </c>
      <c r="AH49" s="134">
        <f t="shared" si="26"/>
        <v>0</v>
      </c>
      <c r="AI49" s="137">
        <f t="shared" si="26"/>
        <v>0</v>
      </c>
    </row>
    <row r="50" spans="1:35" ht="14.25" customHeight="1" x14ac:dyDescent="0.2">
      <c r="A50" s="7" t="s">
        <v>53</v>
      </c>
      <c r="B50" s="12" t="s">
        <v>105</v>
      </c>
      <c r="C50" s="179" t="s">
        <v>123</v>
      </c>
      <c r="D50" s="27"/>
      <c r="E50" s="351">
        <f>H50*1.5</f>
        <v>168</v>
      </c>
      <c r="F50" s="326">
        <f t="shared" si="16"/>
        <v>56</v>
      </c>
      <c r="G50" s="325"/>
      <c r="H50" s="326">
        <f>L50+O50+R50+U50+X50+AA50+AD50+AG50</f>
        <v>112</v>
      </c>
      <c r="I50" s="326">
        <f t="shared" si="18"/>
        <v>62</v>
      </c>
      <c r="J50" s="326">
        <f>S50+V50+Y50+AB50+AE50+AH50</f>
        <v>50</v>
      </c>
      <c r="K50" s="327"/>
      <c r="L50" s="393"/>
      <c r="M50" s="394"/>
      <c r="N50" s="394"/>
      <c r="O50" s="394"/>
      <c r="P50" s="394"/>
      <c r="Q50" s="395"/>
      <c r="R50" s="328">
        <v>112</v>
      </c>
      <c r="S50" s="329">
        <v>50</v>
      </c>
      <c r="T50" s="330"/>
      <c r="U50" s="331"/>
      <c r="V50" s="329"/>
      <c r="W50" s="347"/>
      <c r="X50" s="328"/>
      <c r="Y50" s="329"/>
      <c r="Z50" s="330"/>
      <c r="AA50" s="331"/>
      <c r="AB50" s="329"/>
      <c r="AC50" s="347"/>
      <c r="AD50" s="331"/>
      <c r="AE50" s="329"/>
      <c r="AF50" s="330"/>
      <c r="AG50" s="331"/>
      <c r="AH50" s="329"/>
      <c r="AI50" s="387"/>
    </row>
    <row r="51" spans="1:35" ht="27" customHeight="1" x14ac:dyDescent="0.2">
      <c r="A51" s="7" t="s">
        <v>104</v>
      </c>
      <c r="B51" s="12" t="s">
        <v>144</v>
      </c>
      <c r="C51" s="179"/>
      <c r="D51" s="27"/>
      <c r="E51" s="349">
        <f>H51*1.5</f>
        <v>153</v>
      </c>
      <c r="F51" s="324">
        <f>E51-H51</f>
        <v>51</v>
      </c>
      <c r="G51" s="325"/>
      <c r="H51" s="326">
        <f>L51+O51+R51+U51+X51+AA51+AD51+AG51</f>
        <v>102</v>
      </c>
      <c r="I51" s="326">
        <f t="shared" si="18"/>
        <v>50</v>
      </c>
      <c r="J51" s="326">
        <f>S51+V51+Y51+AB51+AE51+AH51</f>
        <v>52</v>
      </c>
      <c r="K51" s="327"/>
      <c r="L51" s="393"/>
      <c r="M51" s="394"/>
      <c r="N51" s="394"/>
      <c r="O51" s="394"/>
      <c r="P51" s="394"/>
      <c r="Q51" s="395"/>
      <c r="R51" s="328"/>
      <c r="S51" s="329"/>
      <c r="T51" s="330"/>
      <c r="U51" s="331">
        <v>102</v>
      </c>
      <c r="V51" s="329">
        <v>52</v>
      </c>
      <c r="W51" s="347"/>
      <c r="X51" s="328"/>
      <c r="Y51" s="329"/>
      <c r="Z51" s="330"/>
      <c r="AA51" s="331"/>
      <c r="AB51" s="329"/>
      <c r="AC51" s="347"/>
      <c r="AD51" s="331"/>
      <c r="AE51" s="329"/>
      <c r="AF51" s="330"/>
      <c r="AG51" s="331"/>
      <c r="AH51" s="329"/>
      <c r="AI51" s="387"/>
    </row>
    <row r="52" spans="1:35" x14ac:dyDescent="0.2">
      <c r="A52" s="7" t="s">
        <v>54</v>
      </c>
      <c r="B52" s="313" t="s">
        <v>55</v>
      </c>
      <c r="C52" s="186" t="s">
        <v>118</v>
      </c>
      <c r="D52" s="103"/>
      <c r="E52" s="139">
        <f>H52</f>
        <v>72</v>
      </c>
      <c r="F52" s="139"/>
      <c r="G52" s="45"/>
      <c r="H52" s="45">
        <f>R52+U52+X52+AA52+AD52+AG52</f>
        <v>72</v>
      </c>
      <c r="I52" s="45"/>
      <c r="J52" s="45"/>
      <c r="K52" s="140"/>
      <c r="L52" s="209"/>
      <c r="M52" s="148"/>
      <c r="N52" s="148"/>
      <c r="O52" s="148"/>
      <c r="P52" s="148"/>
      <c r="Q52" s="210"/>
      <c r="R52" s="178"/>
      <c r="S52" s="45"/>
      <c r="T52" s="122"/>
      <c r="U52" s="103">
        <v>72</v>
      </c>
      <c r="V52" s="45"/>
      <c r="W52" s="246"/>
      <c r="X52" s="178"/>
      <c r="Y52" s="45"/>
      <c r="Z52" s="122"/>
      <c r="AA52" s="45"/>
      <c r="AB52" s="45"/>
      <c r="AC52" s="246"/>
      <c r="AD52" s="103"/>
      <c r="AE52" s="45"/>
      <c r="AF52" s="122"/>
      <c r="AG52" s="45"/>
      <c r="AH52" s="45"/>
      <c r="AI52" s="46"/>
    </row>
    <row r="53" spans="1:35" ht="39" thickBot="1" x14ac:dyDescent="0.25">
      <c r="A53" s="7" t="s">
        <v>56</v>
      </c>
      <c r="B53" s="314" t="s">
        <v>57</v>
      </c>
      <c r="C53" s="186" t="s">
        <v>118</v>
      </c>
      <c r="D53" s="115"/>
      <c r="E53" s="139">
        <f>H53</f>
        <v>144</v>
      </c>
      <c r="F53" s="141"/>
      <c r="G53" s="62"/>
      <c r="H53" s="45">
        <f>R53+U53+X53+AA53+AD53+AG53</f>
        <v>144</v>
      </c>
      <c r="I53" s="62"/>
      <c r="J53" s="62"/>
      <c r="K53" s="142"/>
      <c r="L53" s="211"/>
      <c r="M53" s="149"/>
      <c r="N53" s="149"/>
      <c r="O53" s="149"/>
      <c r="P53" s="149"/>
      <c r="Q53" s="212"/>
      <c r="R53" s="247"/>
      <c r="S53" s="62"/>
      <c r="T53" s="123"/>
      <c r="U53" s="115">
        <v>144</v>
      </c>
      <c r="V53" s="62"/>
      <c r="W53" s="248"/>
      <c r="X53" s="247"/>
      <c r="Y53" s="62"/>
      <c r="Z53" s="123"/>
      <c r="AA53" s="62"/>
      <c r="AB53" s="62"/>
      <c r="AC53" s="248"/>
      <c r="AD53" s="115"/>
      <c r="AE53" s="62"/>
      <c r="AF53" s="123"/>
      <c r="AG53" s="62"/>
      <c r="AH53" s="62"/>
      <c r="AI53" s="63"/>
    </row>
    <row r="54" spans="1:35" ht="23.25" thickBot="1" x14ac:dyDescent="0.25">
      <c r="A54" s="61" t="s">
        <v>58</v>
      </c>
      <c r="B54" s="95" t="s">
        <v>145</v>
      </c>
      <c r="C54" s="185" t="s">
        <v>125</v>
      </c>
      <c r="D54" s="157"/>
      <c r="E54" s="144">
        <f>SUM(E55:E55)</f>
        <v>375</v>
      </c>
      <c r="F54" s="144">
        <f t="shared" si="16"/>
        <v>125</v>
      </c>
      <c r="G54" s="158"/>
      <c r="H54" s="58">
        <f>SUM(H55:H55)</f>
        <v>250</v>
      </c>
      <c r="I54" s="58">
        <f>SUM(I55:I55)</f>
        <v>136</v>
      </c>
      <c r="J54" s="58">
        <f>SUM(J55:J55)</f>
        <v>114</v>
      </c>
      <c r="K54" s="145">
        <f>SUM(K55:K55)</f>
        <v>20</v>
      </c>
      <c r="L54" s="219"/>
      <c r="M54" s="152"/>
      <c r="N54" s="152"/>
      <c r="O54" s="152"/>
      <c r="P54" s="152"/>
      <c r="Q54" s="220"/>
      <c r="R54" s="249">
        <f t="shared" ref="R54:AI54" si="27">SUM(R55:R55)</f>
        <v>0</v>
      </c>
      <c r="S54" s="104">
        <f t="shared" si="27"/>
        <v>0</v>
      </c>
      <c r="T54" s="124">
        <f t="shared" si="27"/>
        <v>0</v>
      </c>
      <c r="U54" s="116">
        <f t="shared" si="27"/>
        <v>0</v>
      </c>
      <c r="V54" s="104">
        <f t="shared" si="27"/>
        <v>0</v>
      </c>
      <c r="W54" s="250">
        <f t="shared" si="27"/>
        <v>0</v>
      </c>
      <c r="X54" s="249">
        <f t="shared" si="27"/>
        <v>60</v>
      </c>
      <c r="Y54" s="104">
        <f t="shared" si="27"/>
        <v>30</v>
      </c>
      <c r="Z54" s="124">
        <f t="shared" si="27"/>
        <v>0</v>
      </c>
      <c r="AA54" s="116">
        <f t="shared" si="27"/>
        <v>190</v>
      </c>
      <c r="AB54" s="104">
        <f t="shared" si="27"/>
        <v>84</v>
      </c>
      <c r="AC54" s="250">
        <f t="shared" si="27"/>
        <v>20</v>
      </c>
      <c r="AD54" s="116">
        <f t="shared" si="27"/>
        <v>0</v>
      </c>
      <c r="AE54" s="104">
        <f t="shared" si="27"/>
        <v>0</v>
      </c>
      <c r="AF54" s="124">
        <f t="shared" si="27"/>
        <v>0</v>
      </c>
      <c r="AG54" s="116">
        <f t="shared" si="27"/>
        <v>0</v>
      </c>
      <c r="AH54" s="104">
        <f t="shared" si="27"/>
        <v>0</v>
      </c>
      <c r="AI54" s="105">
        <f t="shared" si="27"/>
        <v>0</v>
      </c>
    </row>
    <row r="55" spans="1:35" ht="15" x14ac:dyDescent="0.2">
      <c r="A55" s="7" t="s">
        <v>59</v>
      </c>
      <c r="B55" s="12" t="s">
        <v>106</v>
      </c>
      <c r="C55" s="179" t="s">
        <v>121</v>
      </c>
      <c r="D55" s="31"/>
      <c r="E55" s="351">
        <f>H55*1.5</f>
        <v>375</v>
      </c>
      <c r="F55" s="351">
        <f t="shared" si="16"/>
        <v>125</v>
      </c>
      <c r="G55" s="352"/>
      <c r="H55" s="326">
        <f>L55+O55+R55+U55+X55+AA55+AD55+AG55</f>
        <v>250</v>
      </c>
      <c r="I55" s="353">
        <f t="shared" si="18"/>
        <v>136</v>
      </c>
      <c r="J55" s="326">
        <f>S55+V55+Y55+AB55+AE55+AH55</f>
        <v>114</v>
      </c>
      <c r="K55" s="354">
        <v>20</v>
      </c>
      <c r="L55" s="355"/>
      <c r="M55" s="356"/>
      <c r="N55" s="356"/>
      <c r="O55" s="356"/>
      <c r="P55" s="356"/>
      <c r="Q55" s="357"/>
      <c r="R55" s="358"/>
      <c r="S55" s="359"/>
      <c r="T55" s="386"/>
      <c r="U55" s="362"/>
      <c r="V55" s="359"/>
      <c r="W55" s="363"/>
      <c r="X55" s="358">
        <v>60</v>
      </c>
      <c r="Y55" s="359">
        <v>30</v>
      </c>
      <c r="Z55" s="386"/>
      <c r="AA55" s="362">
        <v>190</v>
      </c>
      <c r="AB55" s="359">
        <v>84</v>
      </c>
      <c r="AC55" s="363">
        <v>20</v>
      </c>
      <c r="AD55" s="362"/>
      <c r="AE55" s="359"/>
      <c r="AF55" s="386"/>
      <c r="AG55" s="362"/>
      <c r="AH55" s="359"/>
      <c r="AI55" s="364"/>
    </row>
    <row r="56" spans="1:35" ht="20.25" customHeight="1" x14ac:dyDescent="0.2">
      <c r="A56" s="7" t="s">
        <v>60</v>
      </c>
      <c r="B56" s="39" t="s">
        <v>55</v>
      </c>
      <c r="C56" s="186" t="s">
        <v>117</v>
      </c>
      <c r="D56" s="103"/>
      <c r="E56" s="139">
        <f>H56</f>
        <v>36</v>
      </c>
      <c r="F56" s="139"/>
      <c r="G56" s="45"/>
      <c r="H56" s="45">
        <f>R56+U56+X56+AA56+AD56+AG56</f>
        <v>36</v>
      </c>
      <c r="I56" s="45"/>
      <c r="J56" s="45"/>
      <c r="K56" s="140"/>
      <c r="L56" s="209"/>
      <c r="M56" s="148"/>
      <c r="N56" s="148"/>
      <c r="O56" s="148"/>
      <c r="P56" s="148"/>
      <c r="Q56" s="210"/>
      <c r="R56" s="178"/>
      <c r="S56" s="45"/>
      <c r="T56" s="122"/>
      <c r="U56" s="103"/>
      <c r="V56" s="45"/>
      <c r="W56" s="246"/>
      <c r="X56" s="178"/>
      <c r="Y56" s="45"/>
      <c r="Z56" s="122"/>
      <c r="AA56" s="103">
        <v>36</v>
      </c>
      <c r="AB56" s="45"/>
      <c r="AC56" s="246"/>
      <c r="AD56" s="103"/>
      <c r="AE56" s="45"/>
      <c r="AF56" s="122"/>
      <c r="AG56" s="103"/>
      <c r="AH56" s="45"/>
      <c r="AI56" s="46"/>
    </row>
    <row r="57" spans="1:35" ht="24.75" customHeight="1" thickBot="1" x14ac:dyDescent="0.25">
      <c r="A57" s="7" t="s">
        <v>71</v>
      </c>
      <c r="B57" s="40" t="s">
        <v>57</v>
      </c>
      <c r="C57" s="186" t="s">
        <v>117</v>
      </c>
      <c r="D57" s="117"/>
      <c r="E57" s="139">
        <f>H57</f>
        <v>144</v>
      </c>
      <c r="F57" s="139"/>
      <c r="G57" s="72"/>
      <c r="H57" s="45">
        <f>R57+U57+X57+AA57+AD57+AG57</f>
        <v>144</v>
      </c>
      <c r="I57" s="45"/>
      <c r="J57" s="45"/>
      <c r="K57" s="143"/>
      <c r="L57" s="221"/>
      <c r="M57" s="153"/>
      <c r="N57" s="153"/>
      <c r="O57" s="153"/>
      <c r="P57" s="153"/>
      <c r="Q57" s="222"/>
      <c r="R57" s="251"/>
      <c r="S57" s="72"/>
      <c r="T57" s="125"/>
      <c r="U57" s="117"/>
      <c r="V57" s="72"/>
      <c r="W57" s="252"/>
      <c r="X57" s="256"/>
      <c r="Y57" s="131"/>
      <c r="Z57" s="125"/>
      <c r="AA57" s="117">
        <v>144</v>
      </c>
      <c r="AB57" s="72"/>
      <c r="AC57" s="252"/>
      <c r="AD57" s="229"/>
      <c r="AE57" s="131"/>
      <c r="AF57" s="125"/>
      <c r="AG57" s="117"/>
      <c r="AH57" s="72"/>
      <c r="AI57" s="73"/>
    </row>
    <row r="58" spans="1:35" ht="13.5" thickBot="1" x14ac:dyDescent="0.25">
      <c r="A58" s="61" t="s">
        <v>61</v>
      </c>
      <c r="B58" s="95" t="s">
        <v>107</v>
      </c>
      <c r="C58" s="185" t="s">
        <v>126</v>
      </c>
      <c r="D58" s="157"/>
      <c r="E58" s="144">
        <f>SUM(E59:E59)</f>
        <v>400.5</v>
      </c>
      <c r="F58" s="144">
        <f t="shared" si="16"/>
        <v>133.5</v>
      </c>
      <c r="G58" s="158"/>
      <c r="H58" s="58">
        <f>SUM(H59:H59)</f>
        <v>267</v>
      </c>
      <c r="I58" s="58">
        <f>SUM(I59:I59)</f>
        <v>181</v>
      </c>
      <c r="J58" s="58">
        <f>SUM(J59:J59)</f>
        <v>86</v>
      </c>
      <c r="K58" s="145">
        <f>SUM(K59:K59)</f>
        <v>0</v>
      </c>
      <c r="L58" s="219"/>
      <c r="M58" s="152"/>
      <c r="N58" s="152"/>
      <c r="O58" s="152"/>
      <c r="P58" s="152"/>
      <c r="Q58" s="220"/>
      <c r="R58" s="249">
        <f t="shared" ref="R58:AI58" si="28">SUM(R59:R59)</f>
        <v>0</v>
      </c>
      <c r="S58" s="104">
        <f t="shared" si="28"/>
        <v>0</v>
      </c>
      <c r="T58" s="124">
        <f t="shared" si="28"/>
        <v>0</v>
      </c>
      <c r="U58" s="116">
        <f t="shared" si="28"/>
        <v>0</v>
      </c>
      <c r="V58" s="104">
        <f t="shared" si="28"/>
        <v>0</v>
      </c>
      <c r="W58" s="250">
        <f t="shared" si="28"/>
        <v>0</v>
      </c>
      <c r="X58" s="249">
        <f t="shared" si="28"/>
        <v>0</v>
      </c>
      <c r="Y58" s="104">
        <f t="shared" si="28"/>
        <v>0</v>
      </c>
      <c r="Z58" s="124">
        <f t="shared" si="28"/>
        <v>0</v>
      </c>
      <c r="AA58" s="116">
        <f t="shared" si="28"/>
        <v>171</v>
      </c>
      <c r="AB58" s="104">
        <f t="shared" si="28"/>
        <v>40</v>
      </c>
      <c r="AC58" s="250">
        <f t="shared" si="28"/>
        <v>0</v>
      </c>
      <c r="AD58" s="116">
        <f t="shared" si="28"/>
        <v>96</v>
      </c>
      <c r="AE58" s="104">
        <f t="shared" si="28"/>
        <v>46</v>
      </c>
      <c r="AF58" s="124">
        <f t="shared" si="28"/>
        <v>0</v>
      </c>
      <c r="AG58" s="116">
        <f t="shared" si="28"/>
        <v>0</v>
      </c>
      <c r="AH58" s="104">
        <f t="shared" si="28"/>
        <v>0</v>
      </c>
      <c r="AI58" s="105">
        <f t="shared" si="28"/>
        <v>0</v>
      </c>
    </row>
    <row r="59" spans="1:35" ht="15" x14ac:dyDescent="0.2">
      <c r="A59" s="7" t="s">
        <v>62</v>
      </c>
      <c r="B59" s="12" t="s">
        <v>108</v>
      </c>
      <c r="C59" s="179" t="s">
        <v>127</v>
      </c>
      <c r="D59" s="31"/>
      <c r="E59" s="351">
        <f>H59*1.5</f>
        <v>400.5</v>
      </c>
      <c r="F59" s="351">
        <f t="shared" si="16"/>
        <v>133.5</v>
      </c>
      <c r="G59" s="352"/>
      <c r="H59" s="326">
        <f>L59+O59+R59+U59+X59+AA59+AD59+AG59</f>
        <v>267</v>
      </c>
      <c r="I59" s="353">
        <f t="shared" si="18"/>
        <v>181</v>
      </c>
      <c r="J59" s="326">
        <f>S59+V59+Y59+AB59+AE59+AH59</f>
        <v>86</v>
      </c>
      <c r="K59" s="354"/>
      <c r="L59" s="355"/>
      <c r="M59" s="356"/>
      <c r="N59" s="356"/>
      <c r="O59" s="356"/>
      <c r="P59" s="356"/>
      <c r="Q59" s="357"/>
      <c r="R59" s="358"/>
      <c r="S59" s="359"/>
      <c r="T59" s="386"/>
      <c r="U59" s="362"/>
      <c r="V59" s="359"/>
      <c r="W59" s="363"/>
      <c r="X59" s="358"/>
      <c r="Y59" s="359"/>
      <c r="Z59" s="386"/>
      <c r="AA59" s="362">
        <v>171</v>
      </c>
      <c r="AB59" s="359">
        <v>40</v>
      </c>
      <c r="AC59" s="363"/>
      <c r="AD59" s="362">
        <v>96</v>
      </c>
      <c r="AE59" s="359">
        <v>46</v>
      </c>
      <c r="AF59" s="386"/>
      <c r="AG59" s="362"/>
      <c r="AH59" s="359"/>
      <c r="AI59" s="364"/>
    </row>
    <row r="60" spans="1:35" x14ac:dyDescent="0.2">
      <c r="A60" s="7" t="s">
        <v>63</v>
      </c>
      <c r="B60" s="39" t="s">
        <v>55</v>
      </c>
      <c r="C60" s="186" t="s">
        <v>128</v>
      </c>
      <c r="D60" s="103"/>
      <c r="E60" s="139">
        <f>H60</f>
        <v>36</v>
      </c>
      <c r="F60" s="139"/>
      <c r="G60" s="45"/>
      <c r="H60" s="45">
        <f>R60+U60+X60+AA60+AD60+AG60</f>
        <v>36</v>
      </c>
      <c r="I60" s="45"/>
      <c r="J60" s="45"/>
      <c r="K60" s="140"/>
      <c r="L60" s="209"/>
      <c r="M60" s="148"/>
      <c r="N60" s="148"/>
      <c r="O60" s="148"/>
      <c r="P60" s="148"/>
      <c r="Q60" s="210"/>
      <c r="R60" s="178"/>
      <c r="S60" s="45"/>
      <c r="T60" s="122"/>
      <c r="U60" s="103"/>
      <c r="V60" s="45"/>
      <c r="W60" s="246"/>
      <c r="X60" s="178"/>
      <c r="Y60" s="45"/>
      <c r="Z60" s="122"/>
      <c r="AA60" s="103"/>
      <c r="AB60" s="45"/>
      <c r="AC60" s="246"/>
      <c r="AD60" s="103">
        <v>36</v>
      </c>
      <c r="AE60" s="45"/>
      <c r="AF60" s="122"/>
      <c r="AG60" s="103"/>
      <c r="AH60" s="45"/>
      <c r="AI60" s="46"/>
    </row>
    <row r="61" spans="1:35" ht="23.25" thickBot="1" x14ac:dyDescent="0.25">
      <c r="A61" s="7" t="s">
        <v>64</v>
      </c>
      <c r="B61" s="40" t="s">
        <v>57</v>
      </c>
      <c r="C61" s="186" t="s">
        <v>128</v>
      </c>
      <c r="D61" s="115"/>
      <c r="E61" s="139">
        <f>H61</f>
        <v>108</v>
      </c>
      <c r="F61" s="141"/>
      <c r="G61" s="62"/>
      <c r="H61" s="45">
        <f>R61+U61+X61+AA61+AD61+AG61</f>
        <v>108</v>
      </c>
      <c r="I61" s="62"/>
      <c r="J61" s="62"/>
      <c r="K61" s="142"/>
      <c r="L61" s="221"/>
      <c r="M61" s="153"/>
      <c r="N61" s="153"/>
      <c r="O61" s="153"/>
      <c r="P61" s="153"/>
      <c r="Q61" s="222"/>
      <c r="R61" s="251"/>
      <c r="S61" s="72"/>
      <c r="T61" s="125"/>
      <c r="U61" s="117"/>
      <c r="V61" s="72"/>
      <c r="W61" s="252"/>
      <c r="X61" s="178"/>
      <c r="Y61" s="72"/>
      <c r="Z61" s="125"/>
      <c r="AA61" s="117"/>
      <c r="AB61" s="72"/>
      <c r="AC61" s="252"/>
      <c r="AD61" s="103">
        <v>108</v>
      </c>
      <c r="AE61" s="72"/>
      <c r="AF61" s="125"/>
      <c r="AG61" s="117"/>
      <c r="AH61" s="72"/>
      <c r="AI61" s="73"/>
    </row>
    <row r="62" spans="1:35" ht="46.5" customHeight="1" thickBot="1" x14ac:dyDescent="0.25">
      <c r="A62" s="61" t="s">
        <v>65</v>
      </c>
      <c r="B62" s="95" t="s">
        <v>146</v>
      </c>
      <c r="C62" s="185" t="s">
        <v>129</v>
      </c>
      <c r="D62" s="157"/>
      <c r="E62" s="144">
        <f>H62*1.5</f>
        <v>696</v>
      </c>
      <c r="F62" s="144">
        <f t="shared" si="16"/>
        <v>232</v>
      </c>
      <c r="G62" s="158"/>
      <c r="H62" s="58">
        <f>SUM(H63:H63)</f>
        <v>464</v>
      </c>
      <c r="I62" s="58">
        <f>SUM(I63:I63)</f>
        <v>248</v>
      </c>
      <c r="J62" s="58">
        <f>SUM(J63:J63)</f>
        <v>216</v>
      </c>
      <c r="K62" s="145">
        <f>SUM(K63:K63)</f>
        <v>30</v>
      </c>
      <c r="L62" s="219"/>
      <c r="M62" s="152"/>
      <c r="N62" s="152"/>
      <c r="O62" s="152"/>
      <c r="P62" s="152"/>
      <c r="Q62" s="220"/>
      <c r="R62" s="249">
        <f t="shared" ref="R62:AI62" si="29">SUM(R63:R63)</f>
        <v>0</v>
      </c>
      <c r="S62" s="104">
        <f t="shared" si="29"/>
        <v>0</v>
      </c>
      <c r="T62" s="124">
        <f t="shared" si="29"/>
        <v>0</v>
      </c>
      <c r="U62" s="116">
        <f t="shared" si="29"/>
        <v>0</v>
      </c>
      <c r="V62" s="104">
        <f t="shared" si="29"/>
        <v>0</v>
      </c>
      <c r="W62" s="250">
        <f t="shared" si="29"/>
        <v>0</v>
      </c>
      <c r="X62" s="249">
        <f t="shared" si="29"/>
        <v>0</v>
      </c>
      <c r="Y62" s="104">
        <f t="shared" si="29"/>
        <v>0</v>
      </c>
      <c r="Z62" s="124">
        <f t="shared" si="29"/>
        <v>0</v>
      </c>
      <c r="AA62" s="116">
        <f t="shared" si="29"/>
        <v>0</v>
      </c>
      <c r="AB62" s="104">
        <f t="shared" si="29"/>
        <v>0</v>
      </c>
      <c r="AC62" s="250">
        <f t="shared" si="29"/>
        <v>0</v>
      </c>
      <c r="AD62" s="116">
        <f t="shared" si="29"/>
        <v>240</v>
      </c>
      <c r="AE62" s="104">
        <f t="shared" si="29"/>
        <v>120</v>
      </c>
      <c r="AF62" s="124">
        <f t="shared" si="29"/>
        <v>0</v>
      </c>
      <c r="AG62" s="116">
        <f t="shared" si="29"/>
        <v>224</v>
      </c>
      <c r="AH62" s="104">
        <f t="shared" si="29"/>
        <v>96</v>
      </c>
      <c r="AI62" s="105">
        <f t="shared" si="29"/>
        <v>30</v>
      </c>
    </row>
    <row r="63" spans="1:35" ht="15.75" customHeight="1" x14ac:dyDescent="0.2">
      <c r="A63" s="7" t="s">
        <v>66</v>
      </c>
      <c r="B63" s="307" t="s">
        <v>109</v>
      </c>
      <c r="C63" s="179" t="s">
        <v>122</v>
      </c>
      <c r="D63" s="31"/>
      <c r="E63" s="351">
        <f>H63*1.5</f>
        <v>696</v>
      </c>
      <c r="F63" s="351">
        <f t="shared" si="16"/>
        <v>232</v>
      </c>
      <c r="G63" s="352"/>
      <c r="H63" s="326">
        <f>L63+O63+R63+U63+X63+AA63+AD63+AG63</f>
        <v>464</v>
      </c>
      <c r="I63" s="353">
        <f t="shared" si="18"/>
        <v>248</v>
      </c>
      <c r="J63" s="326">
        <f>S63+V63+Y63+AB63+AE63+AH63</f>
        <v>216</v>
      </c>
      <c r="K63" s="354">
        <f>N63+Q63+T63+W63+Z63+AC63+AF63+AI63</f>
        <v>30</v>
      </c>
      <c r="L63" s="355"/>
      <c r="M63" s="356"/>
      <c r="N63" s="356"/>
      <c r="O63" s="356"/>
      <c r="P63" s="356"/>
      <c r="Q63" s="357"/>
      <c r="R63" s="358"/>
      <c r="S63" s="359"/>
      <c r="T63" s="386"/>
      <c r="U63" s="362"/>
      <c r="V63" s="359"/>
      <c r="W63" s="363"/>
      <c r="X63" s="358"/>
      <c r="Y63" s="359"/>
      <c r="Z63" s="386"/>
      <c r="AA63" s="362"/>
      <c r="AB63" s="359"/>
      <c r="AC63" s="363"/>
      <c r="AD63" s="362">
        <v>240</v>
      </c>
      <c r="AE63" s="359">
        <v>120</v>
      </c>
      <c r="AF63" s="386"/>
      <c r="AG63" s="362">
        <v>224</v>
      </c>
      <c r="AH63" s="359">
        <v>96</v>
      </c>
      <c r="AI63" s="364">
        <v>30</v>
      </c>
    </row>
    <row r="64" spans="1:35" ht="14.25" customHeight="1" x14ac:dyDescent="0.2">
      <c r="A64" s="7" t="s">
        <v>67</v>
      </c>
      <c r="B64" s="161" t="s">
        <v>55</v>
      </c>
      <c r="C64" s="186" t="s">
        <v>119</v>
      </c>
      <c r="D64" s="117"/>
      <c r="E64" s="139">
        <f>H64</f>
        <v>36</v>
      </c>
      <c r="F64" s="139"/>
      <c r="G64" s="45"/>
      <c r="H64" s="45">
        <f>R64+U64+X64+AA64+AD64+AG64</f>
        <v>36</v>
      </c>
      <c r="I64" s="45"/>
      <c r="J64" s="45"/>
      <c r="K64" s="143"/>
      <c r="L64" s="221"/>
      <c r="M64" s="153"/>
      <c r="N64" s="153"/>
      <c r="O64" s="153"/>
      <c r="P64" s="153"/>
      <c r="Q64" s="222"/>
      <c r="R64" s="251"/>
      <c r="S64" s="72"/>
      <c r="T64" s="125"/>
      <c r="U64" s="117"/>
      <c r="V64" s="72"/>
      <c r="W64" s="252"/>
      <c r="X64" s="251"/>
      <c r="Y64" s="72"/>
      <c r="Z64" s="125"/>
      <c r="AA64" s="117"/>
      <c r="AB64" s="72"/>
      <c r="AC64" s="252"/>
      <c r="AD64" s="117"/>
      <c r="AE64" s="72"/>
      <c r="AF64" s="125"/>
      <c r="AG64" s="117">
        <v>36</v>
      </c>
      <c r="AH64" s="72"/>
      <c r="AI64" s="73"/>
    </row>
    <row r="65" spans="1:35" ht="26.25" customHeight="1" thickBot="1" x14ac:dyDescent="0.25">
      <c r="A65" s="7" t="s">
        <v>69</v>
      </c>
      <c r="B65" s="162" t="s">
        <v>57</v>
      </c>
      <c r="C65" s="186" t="s">
        <v>119</v>
      </c>
      <c r="D65" s="115"/>
      <c r="E65" s="139">
        <f>H65</f>
        <v>144</v>
      </c>
      <c r="F65" s="141"/>
      <c r="G65" s="62"/>
      <c r="H65" s="45">
        <f>R65+U65+X65+AA65+AD65+AG65</f>
        <v>144</v>
      </c>
      <c r="I65" s="62"/>
      <c r="J65" s="62"/>
      <c r="K65" s="142"/>
      <c r="L65" s="211"/>
      <c r="M65" s="149"/>
      <c r="N65" s="149"/>
      <c r="O65" s="149"/>
      <c r="P65" s="149"/>
      <c r="Q65" s="212"/>
      <c r="R65" s="247"/>
      <c r="S65" s="62"/>
      <c r="T65" s="123"/>
      <c r="U65" s="115"/>
      <c r="V65" s="62"/>
      <c r="W65" s="248"/>
      <c r="X65" s="247"/>
      <c r="Y65" s="62"/>
      <c r="Z65" s="123"/>
      <c r="AA65" s="115"/>
      <c r="AB65" s="62"/>
      <c r="AC65" s="248"/>
      <c r="AD65" s="115"/>
      <c r="AE65" s="62"/>
      <c r="AF65" s="123"/>
      <c r="AG65" s="115">
        <v>144</v>
      </c>
      <c r="AH65" s="62"/>
      <c r="AI65" s="63"/>
    </row>
    <row r="66" spans="1:35" ht="48" customHeight="1" thickBot="1" x14ac:dyDescent="0.25">
      <c r="A66" s="61" t="s">
        <v>110</v>
      </c>
      <c r="B66" s="95" t="s">
        <v>147</v>
      </c>
      <c r="C66" s="185" t="s">
        <v>130</v>
      </c>
      <c r="D66" s="157"/>
      <c r="E66" s="144">
        <f>H66*1.5</f>
        <v>180</v>
      </c>
      <c r="F66" s="144">
        <f>E66-H66</f>
        <v>60</v>
      </c>
      <c r="G66" s="158"/>
      <c r="H66" s="58">
        <f>SUM(H67:H67)</f>
        <v>120</v>
      </c>
      <c r="I66" s="58">
        <f>SUM(I67:I67)</f>
        <v>60</v>
      </c>
      <c r="J66" s="58">
        <f>SUM(J67:J67)</f>
        <v>60</v>
      </c>
      <c r="K66" s="145">
        <f>SUM(K67:K67)</f>
        <v>0</v>
      </c>
      <c r="L66" s="219"/>
      <c r="M66" s="152"/>
      <c r="N66" s="152"/>
      <c r="O66" s="152"/>
      <c r="P66" s="152"/>
      <c r="Q66" s="220"/>
      <c r="R66" s="249">
        <f t="shared" ref="R66:AI66" si="30">SUM(R67:R67)</f>
        <v>0</v>
      </c>
      <c r="S66" s="104">
        <f t="shared" si="30"/>
        <v>0</v>
      </c>
      <c r="T66" s="124">
        <f t="shared" si="30"/>
        <v>0</v>
      </c>
      <c r="U66" s="159">
        <f t="shared" si="30"/>
        <v>0</v>
      </c>
      <c r="V66" s="104">
        <f t="shared" si="30"/>
        <v>0</v>
      </c>
      <c r="W66" s="250">
        <f t="shared" si="30"/>
        <v>0</v>
      </c>
      <c r="X66" s="249">
        <f t="shared" si="30"/>
        <v>120</v>
      </c>
      <c r="Y66" s="104">
        <f t="shared" si="30"/>
        <v>60</v>
      </c>
      <c r="Z66" s="124">
        <f t="shared" si="30"/>
        <v>0</v>
      </c>
      <c r="AA66" s="159">
        <f t="shared" si="30"/>
        <v>0</v>
      </c>
      <c r="AB66" s="104">
        <f t="shared" si="30"/>
        <v>0</v>
      </c>
      <c r="AC66" s="257">
        <f t="shared" si="30"/>
        <v>0</v>
      </c>
      <c r="AD66" s="116">
        <f t="shared" si="30"/>
        <v>0</v>
      </c>
      <c r="AE66" s="104">
        <f t="shared" si="30"/>
        <v>0</v>
      </c>
      <c r="AF66" s="124">
        <f t="shared" si="30"/>
        <v>0</v>
      </c>
      <c r="AG66" s="159">
        <f t="shared" si="30"/>
        <v>0</v>
      </c>
      <c r="AH66" s="104">
        <f t="shared" si="30"/>
        <v>0</v>
      </c>
      <c r="AI66" s="290">
        <f t="shared" si="30"/>
        <v>0</v>
      </c>
    </row>
    <row r="67" spans="1:35" ht="20.25" customHeight="1" x14ac:dyDescent="0.2">
      <c r="A67" s="7" t="s">
        <v>111</v>
      </c>
      <c r="B67" s="307" t="s">
        <v>112</v>
      </c>
      <c r="C67" s="187"/>
      <c r="D67" s="31"/>
      <c r="E67" s="351">
        <f>H67*1.5</f>
        <v>180</v>
      </c>
      <c r="F67" s="351">
        <f>E67-H67</f>
        <v>60</v>
      </c>
      <c r="G67" s="352"/>
      <c r="H67" s="326">
        <f>L67+O67+R67+U67+X67+AA67+AD67+AG67</f>
        <v>120</v>
      </c>
      <c r="I67" s="353">
        <f>H67-J67</f>
        <v>60</v>
      </c>
      <c r="J67" s="326">
        <f>S67+V67+Y67+AB67+AE67+AH67</f>
        <v>60</v>
      </c>
      <c r="K67" s="354"/>
      <c r="L67" s="355"/>
      <c r="M67" s="356"/>
      <c r="N67" s="356"/>
      <c r="O67" s="356"/>
      <c r="P67" s="356"/>
      <c r="Q67" s="357"/>
      <c r="R67" s="358"/>
      <c r="S67" s="359"/>
      <c r="T67" s="386"/>
      <c r="U67" s="362"/>
      <c r="V67" s="359"/>
      <c r="W67" s="363"/>
      <c r="X67" s="358">
        <v>120</v>
      </c>
      <c r="Y67" s="359">
        <v>60</v>
      </c>
      <c r="Z67" s="386"/>
      <c r="AA67" s="362"/>
      <c r="AB67" s="359"/>
      <c r="AC67" s="363"/>
      <c r="AD67" s="362"/>
      <c r="AE67" s="359"/>
      <c r="AF67" s="386"/>
      <c r="AG67" s="362"/>
      <c r="AH67" s="359"/>
      <c r="AI67" s="364"/>
    </row>
    <row r="68" spans="1:35" ht="14.25" customHeight="1" x14ac:dyDescent="0.2">
      <c r="A68" s="7" t="s">
        <v>67</v>
      </c>
      <c r="B68" s="161" t="s">
        <v>55</v>
      </c>
      <c r="C68" s="186" t="s">
        <v>131</v>
      </c>
      <c r="D68" s="186"/>
      <c r="E68" s="139">
        <f>H68</f>
        <v>72</v>
      </c>
      <c r="F68" s="139"/>
      <c r="G68" s="45"/>
      <c r="H68" s="45">
        <f>R68+U68+X68+AA68+AD68+AG68</f>
        <v>72</v>
      </c>
      <c r="I68" s="45"/>
      <c r="J68" s="45"/>
      <c r="K68" s="143"/>
      <c r="L68" s="221"/>
      <c r="M68" s="153"/>
      <c r="N68" s="153"/>
      <c r="O68" s="153"/>
      <c r="P68" s="153"/>
      <c r="Q68" s="222"/>
      <c r="R68" s="178"/>
      <c r="S68" s="45"/>
      <c r="T68" s="122"/>
      <c r="U68" s="103"/>
      <c r="V68" s="45"/>
      <c r="W68" s="246"/>
      <c r="X68" s="178">
        <v>72</v>
      </c>
      <c r="Y68" s="45"/>
      <c r="Z68" s="122"/>
      <c r="AA68" s="103"/>
      <c r="AB68" s="45"/>
      <c r="AC68" s="246"/>
      <c r="AD68" s="103"/>
      <c r="AE68" s="45"/>
      <c r="AF68" s="122"/>
      <c r="AG68" s="103"/>
      <c r="AH68" s="45"/>
      <c r="AI68" s="46"/>
    </row>
    <row r="69" spans="1:35" ht="26.25" customHeight="1" thickBot="1" x14ac:dyDescent="0.25">
      <c r="A69" s="7" t="s">
        <v>69</v>
      </c>
      <c r="B69" s="162" t="s">
        <v>57</v>
      </c>
      <c r="C69" s="188" t="s">
        <v>131</v>
      </c>
      <c r="D69" s="117"/>
      <c r="E69" s="163">
        <f>H69</f>
        <v>108</v>
      </c>
      <c r="F69" s="163"/>
      <c r="G69" s="164"/>
      <c r="H69" s="164">
        <f>R69+U69+X69+AA69+AD69+AG69</f>
        <v>108</v>
      </c>
      <c r="I69" s="62"/>
      <c r="J69" s="62"/>
      <c r="K69" s="142"/>
      <c r="L69" s="211"/>
      <c r="M69" s="149"/>
      <c r="N69" s="149"/>
      <c r="O69" s="149"/>
      <c r="P69" s="149"/>
      <c r="Q69" s="212"/>
      <c r="R69" s="247"/>
      <c r="S69" s="62"/>
      <c r="T69" s="123"/>
      <c r="U69" s="115"/>
      <c r="V69" s="62"/>
      <c r="W69" s="248"/>
      <c r="X69" s="247">
        <v>108</v>
      </c>
      <c r="Y69" s="62"/>
      <c r="Z69" s="123"/>
      <c r="AA69" s="115"/>
      <c r="AB69" s="62"/>
      <c r="AC69" s="248"/>
      <c r="AD69" s="115"/>
      <c r="AE69" s="62"/>
      <c r="AF69" s="123"/>
      <c r="AG69" s="115"/>
      <c r="AH69" s="62"/>
      <c r="AI69" s="63"/>
    </row>
    <row r="70" spans="1:35" ht="13.5" thickBot="1" x14ac:dyDescent="0.25">
      <c r="A70" s="88" t="s">
        <v>74</v>
      </c>
      <c r="B70" s="89" t="s">
        <v>75</v>
      </c>
      <c r="C70" s="296" t="s">
        <v>119</v>
      </c>
      <c r="D70" s="96"/>
      <c r="E70" s="96">
        <v>144</v>
      </c>
      <c r="F70" s="97"/>
      <c r="G70" s="258"/>
      <c r="H70" s="96"/>
      <c r="I70" s="96"/>
      <c r="J70" s="96"/>
      <c r="K70" s="96"/>
      <c r="L70" s="223"/>
      <c r="M70" s="96"/>
      <c r="N70" s="96"/>
      <c r="O70" s="96"/>
      <c r="P70" s="96"/>
      <c r="Q70" s="224"/>
      <c r="R70" s="223"/>
      <c r="S70" s="96"/>
      <c r="T70" s="96"/>
      <c r="U70" s="96"/>
      <c r="V70" s="96"/>
      <c r="W70" s="224"/>
      <c r="X70" s="223"/>
      <c r="Y70" s="96"/>
      <c r="Z70" s="96"/>
      <c r="AA70" s="96"/>
      <c r="AB70" s="96"/>
      <c r="AC70" s="224"/>
      <c r="AD70" s="96"/>
      <c r="AE70" s="96"/>
      <c r="AF70" s="96"/>
      <c r="AG70" s="96">
        <v>144</v>
      </c>
      <c r="AH70" s="96"/>
      <c r="AI70" s="98"/>
    </row>
    <row r="71" spans="1:35" ht="26.25" thickBot="1" x14ac:dyDescent="0.25">
      <c r="A71" s="90" t="s">
        <v>76</v>
      </c>
      <c r="B71" s="91" t="s">
        <v>77</v>
      </c>
      <c r="C71" s="183"/>
      <c r="D71" s="31"/>
      <c r="E71" s="99"/>
      <c r="F71" s="100"/>
      <c r="G71" s="32"/>
      <c r="H71" s="99"/>
      <c r="I71" s="99"/>
      <c r="J71" s="99"/>
      <c r="K71" s="99"/>
      <c r="L71" s="225"/>
      <c r="M71" s="99"/>
      <c r="N71" s="99"/>
      <c r="O71" s="99"/>
      <c r="P71" s="99"/>
      <c r="Q71" s="226"/>
      <c r="R71" s="225"/>
      <c r="S71" s="99"/>
      <c r="T71" s="99"/>
      <c r="U71" s="99"/>
      <c r="V71" s="99"/>
      <c r="W71" s="226"/>
      <c r="X71" s="225"/>
      <c r="Y71" s="99"/>
      <c r="Z71" s="99"/>
      <c r="AA71" s="99"/>
      <c r="AB71" s="99"/>
      <c r="AC71" s="226"/>
      <c r="AD71" s="99"/>
      <c r="AE71" s="99"/>
      <c r="AF71" s="99"/>
      <c r="AG71" s="99" t="s">
        <v>78</v>
      </c>
      <c r="AH71" s="99"/>
      <c r="AI71" s="101"/>
    </row>
    <row r="72" spans="1:35" ht="13.5" thickBot="1" x14ac:dyDescent="0.25">
      <c r="A72" s="274"/>
      <c r="B72" s="275"/>
      <c r="C72" s="183"/>
      <c r="D72" s="172"/>
      <c r="E72" s="173"/>
      <c r="F72" s="174"/>
      <c r="G72" s="175"/>
      <c r="H72" s="173"/>
      <c r="I72" s="173"/>
      <c r="J72" s="173"/>
      <c r="K72" s="176"/>
      <c r="L72" s="276">
        <f>L11/L7</f>
        <v>36</v>
      </c>
      <c r="M72" s="277"/>
      <c r="N72" s="277"/>
      <c r="O72" s="277">
        <f>O11/O7</f>
        <v>36</v>
      </c>
      <c r="P72" s="277"/>
      <c r="Q72" s="278"/>
      <c r="R72" s="276">
        <f>R11/R7</f>
        <v>36</v>
      </c>
      <c r="S72" s="277"/>
      <c r="T72" s="277"/>
      <c r="U72" s="277">
        <f>U11/U7</f>
        <v>36</v>
      </c>
      <c r="V72" s="277"/>
      <c r="W72" s="278"/>
      <c r="X72" s="276">
        <f>X11/X7</f>
        <v>36</v>
      </c>
      <c r="Y72" s="277"/>
      <c r="Z72" s="277"/>
      <c r="AA72" s="277">
        <f>AA11/AA7</f>
        <v>36</v>
      </c>
      <c r="AB72" s="277"/>
      <c r="AC72" s="278"/>
      <c r="AD72" s="279">
        <f>AD11/AD7</f>
        <v>36</v>
      </c>
      <c r="AE72" s="277"/>
      <c r="AF72" s="277"/>
      <c r="AG72" s="277">
        <f>AG11/AG7</f>
        <v>36</v>
      </c>
      <c r="AH72" s="277"/>
      <c r="AI72" s="280"/>
    </row>
    <row r="73" spans="1:35" ht="18.75" customHeight="1" thickBot="1" x14ac:dyDescent="0.3">
      <c r="A73" s="451" t="s">
        <v>68</v>
      </c>
      <c r="B73" s="452"/>
      <c r="C73" s="272"/>
      <c r="D73" s="165">
        <v>4536</v>
      </c>
      <c r="E73" s="166">
        <f>H73*1.5</f>
        <v>4536</v>
      </c>
      <c r="F73" s="166"/>
      <c r="G73" s="167">
        <v>3024</v>
      </c>
      <c r="H73" s="168">
        <f>H27+H34+H37</f>
        <v>3024</v>
      </c>
      <c r="I73" s="169"/>
      <c r="J73" s="169"/>
      <c r="K73" s="170"/>
      <c r="L73" s="221"/>
      <c r="M73" s="153"/>
      <c r="N73" s="171"/>
      <c r="O73" s="171"/>
      <c r="P73" s="171"/>
      <c r="Q73" s="263"/>
      <c r="R73" s="264"/>
      <c r="S73" s="171"/>
      <c r="T73" s="171"/>
      <c r="U73" s="171"/>
      <c r="V73" s="171"/>
      <c r="W73" s="263"/>
      <c r="X73" s="264"/>
      <c r="Y73" s="171"/>
      <c r="Z73" s="171"/>
      <c r="AA73" s="171"/>
      <c r="AB73" s="171"/>
      <c r="AC73" s="263"/>
      <c r="AD73" s="197"/>
      <c r="AE73" s="171"/>
      <c r="AF73" s="171"/>
      <c r="AG73" s="171"/>
      <c r="AH73" s="171"/>
      <c r="AI73" s="25"/>
    </row>
    <row r="74" spans="1:35" ht="64.5" customHeight="1" thickTop="1" thickBot="1" x14ac:dyDescent="0.25">
      <c r="A74" s="132"/>
      <c r="B74" s="66"/>
      <c r="C74" s="67"/>
      <c r="D74" s="68"/>
      <c r="E74" s="68"/>
      <c r="F74" s="69"/>
      <c r="G74" s="68"/>
      <c r="H74" s="68"/>
      <c r="I74" s="422"/>
      <c r="J74" s="423"/>
      <c r="K74" s="424"/>
      <c r="L74" s="265"/>
      <c r="M74" s="266"/>
      <c r="N74" s="297"/>
      <c r="O74" s="298"/>
      <c r="P74" s="269"/>
      <c r="Q74" s="270" t="s">
        <v>149</v>
      </c>
      <c r="R74" s="271"/>
      <c r="S74" s="266"/>
      <c r="T74" s="267"/>
      <c r="U74" s="268"/>
      <c r="V74" s="269"/>
      <c r="W74" s="270" t="s">
        <v>149</v>
      </c>
      <c r="X74" s="271"/>
      <c r="Y74" s="266"/>
      <c r="Z74" s="267"/>
      <c r="AA74" s="268"/>
      <c r="AB74" s="269"/>
      <c r="AC74" s="270" t="s">
        <v>149</v>
      </c>
      <c r="AD74" s="271"/>
      <c r="AE74" s="266"/>
      <c r="AF74" s="267"/>
      <c r="AG74" s="268"/>
      <c r="AH74" s="269"/>
      <c r="AI74" s="291" t="s">
        <v>149</v>
      </c>
    </row>
    <row r="75" spans="1:35" ht="12.75" customHeight="1" x14ac:dyDescent="0.2">
      <c r="A75" s="432" t="s">
        <v>171</v>
      </c>
      <c r="B75" s="433"/>
      <c r="C75" s="433"/>
      <c r="D75" s="433"/>
      <c r="E75" s="433"/>
      <c r="F75" s="433"/>
      <c r="G75" s="434"/>
      <c r="H75" s="429" t="s">
        <v>4</v>
      </c>
      <c r="I75" s="406" t="s">
        <v>81</v>
      </c>
      <c r="J75" s="407"/>
      <c r="K75" s="408"/>
      <c r="L75" s="177">
        <v>612</v>
      </c>
      <c r="M75" s="47"/>
      <c r="N75" s="299"/>
      <c r="O75" s="300">
        <v>792</v>
      </c>
      <c r="P75" s="78"/>
      <c r="Q75" s="261">
        <f>SUM(L75:P75)</f>
        <v>1404</v>
      </c>
      <c r="R75" s="102">
        <v>576</v>
      </c>
      <c r="S75" s="47"/>
      <c r="T75" s="299"/>
      <c r="U75" s="300">
        <v>612</v>
      </c>
      <c r="V75" s="47"/>
      <c r="W75" s="261">
        <f t="shared" ref="W75:W81" si="31">SUM(R75:V75)</f>
        <v>1188</v>
      </c>
      <c r="X75" s="177">
        <v>432</v>
      </c>
      <c r="Y75" s="47"/>
      <c r="Z75" s="299"/>
      <c r="AA75" s="300">
        <v>684</v>
      </c>
      <c r="AB75" s="47"/>
      <c r="AC75" s="261">
        <f t="shared" ref="AC75:AC81" si="32">SUM(X75:AB75)</f>
        <v>1116</v>
      </c>
      <c r="AD75" s="177">
        <v>432</v>
      </c>
      <c r="AE75" s="47"/>
      <c r="AF75" s="299"/>
      <c r="AG75" s="300">
        <v>288</v>
      </c>
      <c r="AH75" s="47"/>
      <c r="AI75" s="187">
        <f t="shared" ref="AI75:AI81" si="33">SUM(AD75:AH75)</f>
        <v>720</v>
      </c>
    </row>
    <row r="76" spans="1:35" ht="22.5" customHeight="1" x14ac:dyDescent="0.2">
      <c r="A76" s="435" t="s">
        <v>172</v>
      </c>
      <c r="B76" s="436"/>
      <c r="C76" s="436"/>
      <c r="D76" s="436"/>
      <c r="E76" s="436"/>
      <c r="F76" s="436"/>
      <c r="G76" s="437"/>
      <c r="H76" s="430"/>
      <c r="I76" s="403" t="s">
        <v>82</v>
      </c>
      <c r="J76" s="404"/>
      <c r="K76" s="405"/>
      <c r="L76" s="178"/>
      <c r="M76" s="45"/>
      <c r="N76" s="301"/>
      <c r="O76" s="302"/>
      <c r="P76" s="140"/>
      <c r="Q76" s="262"/>
      <c r="R76" s="103"/>
      <c r="S76" s="45"/>
      <c r="T76" s="301"/>
      <c r="U76" s="302">
        <v>72</v>
      </c>
      <c r="V76" s="45"/>
      <c r="W76" s="273">
        <f t="shared" si="31"/>
        <v>72</v>
      </c>
      <c r="X76" s="178">
        <v>72</v>
      </c>
      <c r="Y76" s="45"/>
      <c r="Z76" s="301"/>
      <c r="AA76" s="302">
        <v>36</v>
      </c>
      <c r="AB76" s="45"/>
      <c r="AC76" s="273">
        <f t="shared" si="32"/>
        <v>108</v>
      </c>
      <c r="AD76" s="178">
        <v>36</v>
      </c>
      <c r="AE76" s="45"/>
      <c r="AF76" s="301"/>
      <c r="AG76" s="302">
        <v>36</v>
      </c>
      <c r="AH76" s="45"/>
      <c r="AI76" s="292">
        <f t="shared" si="33"/>
        <v>72</v>
      </c>
    </row>
    <row r="77" spans="1:35" ht="27.75" customHeight="1" x14ac:dyDescent="0.2">
      <c r="A77" s="435" t="s">
        <v>89</v>
      </c>
      <c r="B77" s="436"/>
      <c r="C77" s="436"/>
      <c r="D77" s="436"/>
      <c r="E77" s="436"/>
      <c r="F77" s="436"/>
      <c r="G77" s="437"/>
      <c r="H77" s="430"/>
      <c r="I77" s="397" t="s">
        <v>83</v>
      </c>
      <c r="J77" s="398"/>
      <c r="K77" s="399"/>
      <c r="L77" s="178"/>
      <c r="M77" s="45"/>
      <c r="N77" s="301"/>
      <c r="O77" s="302"/>
      <c r="P77" s="140"/>
      <c r="Q77" s="262"/>
      <c r="R77" s="103"/>
      <c r="S77" s="45"/>
      <c r="T77" s="301"/>
      <c r="U77" s="302">
        <v>144</v>
      </c>
      <c r="V77" s="45"/>
      <c r="W77" s="273">
        <f t="shared" si="31"/>
        <v>144</v>
      </c>
      <c r="X77" s="178">
        <v>108</v>
      </c>
      <c r="Y77" s="45"/>
      <c r="Z77" s="301"/>
      <c r="AA77" s="302">
        <v>144</v>
      </c>
      <c r="AB77" s="45"/>
      <c r="AC77" s="273">
        <f t="shared" si="32"/>
        <v>252</v>
      </c>
      <c r="AD77" s="178">
        <v>108</v>
      </c>
      <c r="AE77" s="45"/>
      <c r="AF77" s="301"/>
      <c r="AG77" s="302">
        <v>144</v>
      </c>
      <c r="AH77" s="45"/>
      <c r="AI77" s="292">
        <f t="shared" si="33"/>
        <v>252</v>
      </c>
    </row>
    <row r="78" spans="1:35" ht="57.75" customHeight="1" x14ac:dyDescent="0.2">
      <c r="A78" s="438" t="s">
        <v>143</v>
      </c>
      <c r="B78" s="439"/>
      <c r="C78" s="439"/>
      <c r="D78" s="439"/>
      <c r="E78" s="439"/>
      <c r="F78" s="439"/>
      <c r="G78" s="440"/>
      <c r="H78" s="430"/>
      <c r="I78" s="409" t="s">
        <v>86</v>
      </c>
      <c r="J78" s="410"/>
      <c r="K78" s="411"/>
      <c r="L78" s="178"/>
      <c r="M78" s="45"/>
      <c r="N78" s="301"/>
      <c r="O78" s="302"/>
      <c r="P78" s="140"/>
      <c r="Q78" s="262"/>
      <c r="R78" s="103"/>
      <c r="S78" s="45"/>
      <c r="T78" s="301"/>
      <c r="U78" s="302"/>
      <c r="V78" s="45"/>
      <c r="W78" s="273">
        <f t="shared" si="31"/>
        <v>0</v>
      </c>
      <c r="X78" s="178"/>
      <c r="Y78" s="45"/>
      <c r="Z78" s="301"/>
      <c r="AA78" s="302"/>
      <c r="AB78" s="45"/>
      <c r="AC78" s="273">
        <f t="shared" si="32"/>
        <v>0</v>
      </c>
      <c r="AD78" s="178"/>
      <c r="AE78" s="45"/>
      <c r="AF78" s="301"/>
      <c r="AG78" s="302">
        <v>144</v>
      </c>
      <c r="AH78" s="45"/>
      <c r="AI78" s="292">
        <f t="shared" si="33"/>
        <v>144</v>
      </c>
    </row>
    <row r="79" spans="1:35" ht="36.75" customHeight="1" x14ac:dyDescent="0.2">
      <c r="A79" s="133"/>
      <c r="B79" s="70"/>
      <c r="C79" s="34"/>
      <c r="D79" s="44"/>
      <c r="E79" s="44"/>
      <c r="F79" s="71"/>
      <c r="G79" s="92"/>
      <c r="H79" s="430"/>
      <c r="I79" s="397" t="s">
        <v>84</v>
      </c>
      <c r="J79" s="398"/>
      <c r="K79" s="399"/>
      <c r="L79" s="281">
        <v>0</v>
      </c>
      <c r="M79" s="282"/>
      <c r="N79" s="303"/>
      <c r="O79" s="304">
        <v>3</v>
      </c>
      <c r="P79" s="284"/>
      <c r="Q79" s="285">
        <f>SUM(L79:P79)</f>
        <v>3</v>
      </c>
      <c r="R79" s="283">
        <v>2</v>
      </c>
      <c r="S79" s="282"/>
      <c r="T79" s="303"/>
      <c r="U79" s="304">
        <v>3</v>
      </c>
      <c r="V79" s="282"/>
      <c r="W79" s="285">
        <f t="shared" si="31"/>
        <v>5</v>
      </c>
      <c r="X79" s="281">
        <v>1</v>
      </c>
      <c r="Y79" s="282"/>
      <c r="Z79" s="303"/>
      <c r="AA79" s="304">
        <v>3</v>
      </c>
      <c r="AB79" s="282"/>
      <c r="AC79" s="285">
        <f t="shared" si="32"/>
        <v>4</v>
      </c>
      <c r="AD79" s="281">
        <v>2</v>
      </c>
      <c r="AE79" s="282"/>
      <c r="AF79" s="303"/>
      <c r="AG79" s="304">
        <v>3</v>
      </c>
      <c r="AH79" s="282"/>
      <c r="AI79" s="293">
        <f t="shared" si="33"/>
        <v>5</v>
      </c>
    </row>
    <row r="80" spans="1:35" x14ac:dyDescent="0.2">
      <c r="A80" s="441" t="s">
        <v>79</v>
      </c>
      <c r="B80" s="442"/>
      <c r="C80" s="442"/>
      <c r="D80" s="442"/>
      <c r="E80" s="442"/>
      <c r="F80" s="442"/>
      <c r="G80" s="443"/>
      <c r="H80" s="430"/>
      <c r="I80" s="403" t="s">
        <v>87</v>
      </c>
      <c r="J80" s="404"/>
      <c r="K80" s="405"/>
      <c r="L80" s="281">
        <v>1</v>
      </c>
      <c r="M80" s="282"/>
      <c r="N80" s="303"/>
      <c r="O80" s="304">
        <v>8</v>
      </c>
      <c r="P80" s="284"/>
      <c r="Q80" s="285">
        <f>SUM(L80:P80)</f>
        <v>9</v>
      </c>
      <c r="R80" s="283">
        <v>2</v>
      </c>
      <c r="S80" s="282"/>
      <c r="T80" s="303"/>
      <c r="U80" s="304">
        <v>8</v>
      </c>
      <c r="V80" s="282"/>
      <c r="W80" s="285">
        <f t="shared" si="31"/>
        <v>10</v>
      </c>
      <c r="X80" s="281">
        <v>2</v>
      </c>
      <c r="Y80" s="282"/>
      <c r="Z80" s="303"/>
      <c r="AA80" s="304">
        <v>4</v>
      </c>
      <c r="AB80" s="282"/>
      <c r="AC80" s="285">
        <f t="shared" si="32"/>
        <v>6</v>
      </c>
      <c r="AD80" s="281">
        <v>2</v>
      </c>
      <c r="AE80" s="282"/>
      <c r="AF80" s="303"/>
      <c r="AG80" s="304">
        <v>4</v>
      </c>
      <c r="AH80" s="282"/>
      <c r="AI80" s="293">
        <f t="shared" si="33"/>
        <v>6</v>
      </c>
    </row>
    <row r="81" spans="1:35" ht="13.5" thickBot="1" x14ac:dyDescent="0.25">
      <c r="A81" s="444" t="s">
        <v>80</v>
      </c>
      <c r="B81" s="445"/>
      <c r="C81" s="445"/>
      <c r="D81" s="445"/>
      <c r="E81" s="445"/>
      <c r="F81" s="445"/>
      <c r="G81" s="446"/>
      <c r="H81" s="431"/>
      <c r="I81" s="400" t="s">
        <v>85</v>
      </c>
      <c r="J81" s="401"/>
      <c r="K81" s="402"/>
      <c r="L81" s="286">
        <v>0</v>
      </c>
      <c r="M81" s="287"/>
      <c r="N81" s="305"/>
      <c r="O81" s="306">
        <v>0</v>
      </c>
      <c r="P81" s="289"/>
      <c r="Q81" s="294">
        <f>SUM(L81:P81)</f>
        <v>0</v>
      </c>
      <c r="R81" s="288">
        <v>0</v>
      </c>
      <c r="S81" s="287"/>
      <c r="T81" s="305"/>
      <c r="U81" s="306">
        <v>0</v>
      </c>
      <c r="V81" s="287"/>
      <c r="W81" s="294">
        <f t="shared" si="31"/>
        <v>0</v>
      </c>
      <c r="X81" s="286">
        <v>0</v>
      </c>
      <c r="Y81" s="287"/>
      <c r="Z81" s="305"/>
      <c r="AA81" s="306">
        <v>0</v>
      </c>
      <c r="AB81" s="287"/>
      <c r="AC81" s="294">
        <f t="shared" si="32"/>
        <v>0</v>
      </c>
      <c r="AD81" s="286">
        <v>0</v>
      </c>
      <c r="AE81" s="287"/>
      <c r="AF81" s="305"/>
      <c r="AG81" s="306">
        <v>0</v>
      </c>
      <c r="AH81" s="287"/>
      <c r="AI81" s="295">
        <f t="shared" si="33"/>
        <v>0</v>
      </c>
    </row>
    <row r="82" spans="1:35" x14ac:dyDescent="0.2">
      <c r="A82" s="70"/>
      <c r="B82" s="70"/>
      <c r="C82" s="34"/>
      <c r="D82" s="44"/>
      <c r="E82" s="44"/>
      <c r="F82" s="71"/>
      <c r="G82" s="44"/>
      <c r="H82" s="44"/>
      <c r="I82" s="44"/>
      <c r="J82" s="44"/>
      <c r="K82" s="44"/>
      <c r="L82" s="44"/>
      <c r="M82" s="4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1:35" ht="18" customHeight="1" x14ac:dyDescent="0.2">
      <c r="A83" s="70"/>
      <c r="B83" s="70"/>
      <c r="C83" s="34"/>
      <c r="D83" s="44"/>
      <c r="E83" s="44"/>
      <c r="F83" s="71"/>
      <c r="G83" s="44"/>
      <c r="H83" s="44"/>
      <c r="I83" s="44"/>
      <c r="J83" s="44"/>
      <c r="K83" s="44"/>
      <c r="L83" s="44"/>
      <c r="M83" s="4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1:35" x14ac:dyDescent="0.2">
      <c r="A84" s="70"/>
      <c r="B84" s="70"/>
      <c r="C84" s="34"/>
      <c r="D84" s="44"/>
      <c r="E84" s="44"/>
      <c r="F84" s="71"/>
      <c r="G84" s="44"/>
      <c r="H84" s="44"/>
      <c r="I84" s="44"/>
      <c r="J84" s="44"/>
      <c r="K84" s="44"/>
      <c r="L84" s="44"/>
      <c r="M84" s="4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1:35" x14ac:dyDescent="0.2">
      <c r="A85" s="70"/>
      <c r="B85" s="70"/>
      <c r="C85" s="34"/>
      <c r="D85" s="44"/>
      <c r="E85" s="44"/>
      <c r="F85" s="71"/>
      <c r="G85" s="44"/>
      <c r="H85" s="44"/>
      <c r="I85" s="44"/>
      <c r="J85" s="44"/>
      <c r="K85" s="44"/>
      <c r="L85" s="44"/>
      <c r="M85" s="4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1:35" x14ac:dyDescent="0.2">
      <c r="A86" s="70"/>
      <c r="B86" s="70"/>
      <c r="C86" s="3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1:35" x14ac:dyDescent="0.2">
      <c r="A87" s="70"/>
      <c r="B87" s="70"/>
      <c r="C87" s="3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1:35" x14ac:dyDescent="0.2">
      <c r="A88" s="70"/>
      <c r="B88" s="70"/>
      <c r="C88" s="3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1:35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35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35" x14ac:dyDescent="0.2"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35" x14ac:dyDescent="0.2"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35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35" x14ac:dyDescent="0.2"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35" x14ac:dyDescent="0.2"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35" x14ac:dyDescent="0.2"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4:13" x14ac:dyDescent="0.2"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4:13" x14ac:dyDescent="0.2">
      <c r="D98" s="43"/>
      <c r="E98" s="43"/>
      <c r="F98" s="43"/>
      <c r="G98" s="43"/>
      <c r="H98" s="43"/>
      <c r="I98" s="43"/>
      <c r="J98" s="43"/>
      <c r="K98" s="43"/>
      <c r="L98" s="43"/>
      <c r="M98" s="43"/>
    </row>
  </sheetData>
  <mergeCells count="65">
    <mergeCell ref="AG8:AG9"/>
    <mergeCell ref="AH8:AI8"/>
    <mergeCell ref="AD5:AI5"/>
    <mergeCell ref="AD6:AF6"/>
    <mergeCell ref="AG6:AI6"/>
    <mergeCell ref="AD7:AE7"/>
    <mergeCell ref="AG7:AH7"/>
    <mergeCell ref="AD8:AD9"/>
    <mergeCell ref="AE8:AF8"/>
    <mergeCell ref="O8:O9"/>
    <mergeCell ref="P8:Q8"/>
    <mergeCell ref="AA8:AA9"/>
    <mergeCell ref="AB8:AC8"/>
    <mergeCell ref="S8:T8"/>
    <mergeCell ref="U8:U9"/>
    <mergeCell ref="V8:W8"/>
    <mergeCell ref="R8:R9"/>
    <mergeCell ref="X8:X9"/>
    <mergeCell ref="B2:C2"/>
    <mergeCell ref="L5:Q5"/>
    <mergeCell ref="O7:P7"/>
    <mergeCell ref="R5:W5"/>
    <mergeCell ref="U6:W6"/>
    <mergeCell ref="U7:V7"/>
    <mergeCell ref="B4:B9"/>
    <mergeCell ref="D4:E8"/>
    <mergeCell ref="C4:C9"/>
    <mergeCell ref="J6:J8"/>
    <mergeCell ref="K6:K8"/>
    <mergeCell ref="L6:N6"/>
    <mergeCell ref="O6:Q6"/>
    <mergeCell ref="L7:M7"/>
    <mergeCell ref="R6:T6"/>
    <mergeCell ref="R7:S7"/>
    <mergeCell ref="G5:H8"/>
    <mergeCell ref="A73:B73"/>
    <mergeCell ref="L8:L9"/>
    <mergeCell ref="M8:N8"/>
    <mergeCell ref="F4:F9"/>
    <mergeCell ref="G4:K4"/>
    <mergeCell ref="A4:A9"/>
    <mergeCell ref="I5:K5"/>
    <mergeCell ref="H75:H81"/>
    <mergeCell ref="A75:G75"/>
    <mergeCell ref="A76:G76"/>
    <mergeCell ref="A77:G77"/>
    <mergeCell ref="A78:G78"/>
    <mergeCell ref="A80:G80"/>
    <mergeCell ref="A81:G81"/>
    <mergeCell ref="T1:AC1"/>
    <mergeCell ref="I79:K79"/>
    <mergeCell ref="I81:K81"/>
    <mergeCell ref="I80:K80"/>
    <mergeCell ref="I75:K75"/>
    <mergeCell ref="I76:K76"/>
    <mergeCell ref="I77:K77"/>
    <mergeCell ref="I78:K78"/>
    <mergeCell ref="X5:AC5"/>
    <mergeCell ref="X6:Z6"/>
    <mergeCell ref="Y8:Z8"/>
    <mergeCell ref="I6:I8"/>
    <mergeCell ref="AA6:AC6"/>
    <mergeCell ref="I74:K74"/>
    <mergeCell ref="X7:Y7"/>
    <mergeCell ref="AA7:AB7"/>
  </mergeCells>
  <phoneticPr fontId="0" type="noConversion"/>
  <conditionalFormatting sqref="K22:K23">
    <cfRule type="expression" dxfId="0" priority="1" stopIfTrue="1">
      <formula>AND($K22&lt;$J22-$J22*Допустимое_уменьшение_нагрузки_меньше_32_часов_для_некоторых_циклов,$J22&gt;0)</formula>
    </cfRule>
  </conditionalFormatting>
  <pageMargins left="0.47244094488188981" right="0.39370078740157483" top="0.55000000000000004" bottom="0.43" header="0.31496062992125984" footer="0.31496062992125984"/>
  <pageSetup paperSize="9" scale="61" fitToHeight="2" orientation="landscape" r:id="rId1"/>
  <headerFooter alignWithMargins="0"/>
  <rowBreaks count="1" manualBreakCount="1">
    <brk id="73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2017-09-04T17:17:42Z</cp:lastPrinted>
  <dcterms:created xsi:type="dcterms:W3CDTF">1996-10-08T23:32:33Z</dcterms:created>
  <dcterms:modified xsi:type="dcterms:W3CDTF">2018-06-29T09:56:25Z</dcterms:modified>
</cp:coreProperties>
</file>