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Документы\Разное\Домбровский\2017\"/>
    </mc:Choice>
  </mc:AlternateContent>
  <bookViews>
    <workbookView xWindow="-120" yWindow="300" windowWidth="14280" windowHeight="5565"/>
  </bookViews>
  <sheets>
    <sheet name="Лист1(2017)" sheetId="1" r:id="rId1"/>
    <sheet name="план(2017)" sheetId="6" r:id="rId2"/>
  </sheets>
  <externalReferences>
    <externalReference r:id="rId3"/>
  </externalReferences>
  <definedNames>
    <definedName name="_xlnm.Print_Area" localSheetId="1">'план(2017)'!$A$1:$AC$68</definedName>
    <definedName name="ОбязУчебНагрузка">[1]Нормы!$B$3</definedName>
  </definedNames>
  <calcPr calcId="162913"/>
</workbook>
</file>

<file path=xl/calcChain.xml><?xml version="1.0" encoding="utf-8"?>
<calcChain xmlns="http://schemas.openxmlformats.org/spreadsheetml/2006/main">
  <c r="J22" i="6" l="1"/>
  <c r="H22" i="6"/>
  <c r="I22" i="6" s="1"/>
  <c r="E22" i="6"/>
  <c r="F22" i="6" s="1"/>
  <c r="J21" i="6"/>
  <c r="H21" i="6"/>
  <c r="E21" i="6" s="1"/>
  <c r="F21" i="6" s="1"/>
  <c r="J20" i="6"/>
  <c r="H20" i="6"/>
  <c r="I20" i="6" s="1"/>
  <c r="E20" i="6"/>
  <c r="F20" i="6" s="1"/>
  <c r="J19" i="6"/>
  <c r="H19" i="6"/>
  <c r="E19" i="6" s="1"/>
  <c r="F19" i="6" s="1"/>
  <c r="J18" i="6"/>
  <c r="H18" i="6"/>
  <c r="I18" i="6" s="1"/>
  <c r="E18" i="6"/>
  <c r="F18" i="6" s="1"/>
  <c r="J17" i="6"/>
  <c r="H17" i="6"/>
  <c r="E17" i="6" s="1"/>
  <c r="F17" i="6" s="1"/>
  <c r="J16" i="6"/>
  <c r="H16" i="6"/>
  <c r="I16" i="6" s="1"/>
  <c r="E16" i="6"/>
  <c r="F16" i="6" s="1"/>
  <c r="J15" i="6"/>
  <c r="H15" i="6"/>
  <c r="E15" i="6" s="1"/>
  <c r="F15" i="6" s="1"/>
  <c r="J14" i="6"/>
  <c r="H14" i="6"/>
  <c r="I14" i="6" s="1"/>
  <c r="E14" i="6"/>
  <c r="F14" i="6" s="1"/>
  <c r="J13" i="6"/>
  <c r="H13" i="6"/>
  <c r="E13" i="6" s="1"/>
  <c r="F13" i="6" s="1"/>
  <c r="J12" i="6"/>
  <c r="I12" i="6" s="1"/>
  <c r="H12" i="6"/>
  <c r="F12" i="6"/>
  <c r="E12" i="6"/>
  <c r="J11" i="6"/>
  <c r="H11" i="6"/>
  <c r="E11" i="6"/>
  <c r="J54" i="6"/>
  <c r="H54" i="6"/>
  <c r="I54" i="6" s="1"/>
  <c r="I53" i="6" s="1"/>
  <c r="AC53" i="6"/>
  <c r="AB53" i="6"/>
  <c r="AA53" i="6"/>
  <c r="Z53" i="6"/>
  <c r="Y53" i="6"/>
  <c r="X53" i="6"/>
  <c r="W53" i="6"/>
  <c r="V53" i="6"/>
  <c r="U53" i="6"/>
  <c r="T53" i="6"/>
  <c r="S53" i="6"/>
  <c r="R53" i="6"/>
  <c r="K53" i="6"/>
  <c r="J53" i="6"/>
  <c r="J50" i="6"/>
  <c r="I50" i="6"/>
  <c r="H50" i="6"/>
  <c r="F50" i="6"/>
  <c r="E50" i="6"/>
  <c r="AC49" i="6"/>
  <c r="AB49" i="6"/>
  <c r="AA49" i="6"/>
  <c r="Z49" i="6"/>
  <c r="Y49" i="6"/>
  <c r="X49" i="6"/>
  <c r="W49" i="6"/>
  <c r="V49" i="6"/>
  <c r="U49" i="6"/>
  <c r="T49" i="6"/>
  <c r="S49" i="6"/>
  <c r="R49" i="6"/>
  <c r="K49" i="6"/>
  <c r="J49" i="6"/>
  <c r="I49" i="6"/>
  <c r="H49" i="6"/>
  <c r="F49" i="6"/>
  <c r="E49" i="6"/>
  <c r="J46" i="6"/>
  <c r="J45" i="6" s="1"/>
  <c r="J44" i="6" s="1"/>
  <c r="H46" i="6"/>
  <c r="E46" i="6" s="1"/>
  <c r="F46" i="6" s="1"/>
  <c r="AC45" i="6"/>
  <c r="AB45" i="6"/>
  <c r="AA45" i="6"/>
  <c r="Z45" i="6"/>
  <c r="Y45" i="6"/>
  <c r="X45" i="6"/>
  <c r="W45" i="6"/>
  <c r="V45" i="6"/>
  <c r="U45" i="6"/>
  <c r="T45" i="6"/>
  <c r="S45" i="6"/>
  <c r="R45" i="6"/>
  <c r="K45" i="6"/>
  <c r="AB44" i="6"/>
  <c r="Z44" i="6"/>
  <c r="X44" i="6"/>
  <c r="V44" i="6"/>
  <c r="T44" i="6"/>
  <c r="R44" i="6"/>
  <c r="J43" i="6"/>
  <c r="I43" i="6" s="1"/>
  <c r="H43" i="6"/>
  <c r="F43" i="6"/>
  <c r="E43" i="6"/>
  <c r="J42" i="6"/>
  <c r="H42" i="6"/>
  <c r="E42" i="6" s="1"/>
  <c r="F42" i="6" s="1"/>
  <c r="J41" i="6"/>
  <c r="H41" i="6"/>
  <c r="I41" i="6" s="1"/>
  <c r="E41" i="6"/>
  <c r="F41" i="6" s="1"/>
  <c r="J40" i="6"/>
  <c r="H40" i="6"/>
  <c r="I40" i="6" s="1"/>
  <c r="J39" i="6"/>
  <c r="H39" i="6"/>
  <c r="I39" i="6" s="1"/>
  <c r="E39" i="6"/>
  <c r="F39" i="6" s="1"/>
  <c r="J38" i="6"/>
  <c r="H38" i="6"/>
  <c r="I38" i="6" s="1"/>
  <c r="J37" i="6"/>
  <c r="H37" i="6"/>
  <c r="I37" i="6" s="1"/>
  <c r="E37" i="6"/>
  <c r="F37" i="6" s="1"/>
  <c r="J36" i="6"/>
  <c r="H36" i="6"/>
  <c r="I36" i="6" s="1"/>
  <c r="J35" i="6"/>
  <c r="H35" i="6"/>
  <c r="H34" i="6" s="1"/>
  <c r="E35" i="6"/>
  <c r="F35" i="6" s="1"/>
  <c r="AC34" i="6"/>
  <c r="AB34" i="6"/>
  <c r="AA34" i="6"/>
  <c r="Z34" i="6"/>
  <c r="Y34" i="6"/>
  <c r="X34" i="6"/>
  <c r="W34" i="6"/>
  <c r="V34" i="6"/>
  <c r="U34" i="6"/>
  <c r="T34" i="6"/>
  <c r="S34" i="6"/>
  <c r="R34" i="6"/>
  <c r="K34" i="6"/>
  <c r="J32" i="6"/>
  <c r="H32" i="6"/>
  <c r="E32" i="6"/>
  <c r="F32" i="6" s="1"/>
  <c r="J31" i="6"/>
  <c r="I31" i="6"/>
  <c r="H31" i="6"/>
  <c r="H30" i="6" s="1"/>
  <c r="E30" i="6" s="1"/>
  <c r="F31" i="6"/>
  <c r="E31" i="6"/>
  <c r="AC30" i="6"/>
  <c r="AB30" i="6"/>
  <c r="AA30" i="6"/>
  <c r="Z30" i="6"/>
  <c r="Y30" i="6"/>
  <c r="X30" i="6"/>
  <c r="W30" i="6"/>
  <c r="V30" i="6"/>
  <c r="U30" i="6"/>
  <c r="T30" i="6"/>
  <c r="S30" i="6"/>
  <c r="R30" i="6"/>
  <c r="J30" i="6"/>
  <c r="F30" i="6"/>
  <c r="J29" i="6"/>
  <c r="H29" i="6"/>
  <c r="E29" i="6"/>
  <c r="F29" i="6" s="1"/>
  <c r="J28" i="6"/>
  <c r="H28" i="6"/>
  <c r="I28" i="6" s="1"/>
  <c r="J27" i="6"/>
  <c r="I27" i="6"/>
  <c r="H27" i="6"/>
  <c r="F27" i="6"/>
  <c r="J26" i="6"/>
  <c r="I26" i="6"/>
  <c r="H26" i="6"/>
  <c r="F26" i="6"/>
  <c r="E26" i="6"/>
  <c r="J25" i="6"/>
  <c r="H25" i="6"/>
  <c r="E25" i="6"/>
  <c r="F25" i="6" s="1"/>
  <c r="J24" i="6"/>
  <c r="I25" i="6" l="1"/>
  <c r="I32" i="6"/>
  <c r="I35" i="6"/>
  <c r="E36" i="6"/>
  <c r="F36" i="6" s="1"/>
  <c r="J34" i="6"/>
  <c r="E38" i="6"/>
  <c r="F38" i="6" s="1"/>
  <c r="E40" i="6"/>
  <c r="F40" i="6" s="1"/>
  <c r="R33" i="6"/>
  <c r="Z33" i="6"/>
  <c r="H53" i="6"/>
  <c r="E53" i="6" s="1"/>
  <c r="F53" i="6" s="1"/>
  <c r="H10" i="6"/>
  <c r="H9" i="6" s="1"/>
  <c r="I30" i="6"/>
  <c r="T33" i="6"/>
  <c r="X33" i="6"/>
  <c r="AB33" i="6"/>
  <c r="K44" i="6"/>
  <c r="K33" i="6" s="1"/>
  <c r="W44" i="6"/>
  <c r="W33" i="6" s="1"/>
  <c r="Y44" i="6"/>
  <c r="AA44" i="6"/>
  <c r="AA33" i="6" s="1"/>
  <c r="AC44" i="6"/>
  <c r="AC33" i="6" s="1"/>
  <c r="F11" i="6"/>
  <c r="E10" i="6"/>
  <c r="Y33" i="6"/>
  <c r="V33" i="6"/>
  <c r="I29" i="6"/>
  <c r="H45" i="6"/>
  <c r="U44" i="6"/>
  <c r="U33" i="6" s="1"/>
  <c r="J33" i="6"/>
  <c r="S44" i="6"/>
  <c r="S33" i="6" s="1"/>
  <c r="E28" i="6"/>
  <c r="F28" i="6" s="1"/>
  <c r="E34" i="6"/>
  <c r="F34" i="6" s="1"/>
  <c r="I42" i="6"/>
  <c r="I34" i="6" s="1"/>
  <c r="I46" i="6"/>
  <c r="I45" i="6" s="1"/>
  <c r="I44" i="6" s="1"/>
  <c r="E54" i="6"/>
  <c r="F54" i="6" s="1"/>
  <c r="I11" i="6"/>
  <c r="I13" i="6"/>
  <c r="I15" i="6"/>
  <c r="I17" i="6"/>
  <c r="I19" i="6"/>
  <c r="I21" i="6"/>
  <c r="H24" i="6"/>
  <c r="H23" i="6" s="1"/>
  <c r="E23" i="6" s="1"/>
  <c r="E24" i="6"/>
  <c r="F24" i="6" s="1"/>
  <c r="AC23" i="6"/>
  <c r="AB23" i="6"/>
  <c r="AA23" i="6"/>
  <c r="Z23" i="6"/>
  <c r="Y23" i="6"/>
  <c r="X23" i="6"/>
  <c r="W23" i="6"/>
  <c r="V23" i="6"/>
  <c r="U23" i="6"/>
  <c r="T23" i="6"/>
  <c r="S23" i="6"/>
  <c r="R23" i="6"/>
  <c r="J23" i="6" s="1"/>
  <c r="F23" i="6"/>
  <c r="K10" i="6"/>
  <c r="K9" i="6" s="1"/>
  <c r="J10" i="6"/>
  <c r="I10" i="6"/>
  <c r="I9" i="6" s="1"/>
  <c r="F10" i="6"/>
  <c r="F9" i="6" s="1"/>
  <c r="AC9" i="6"/>
  <c r="AB9" i="6"/>
  <c r="AA9" i="6"/>
  <c r="AA59" i="6" s="1"/>
  <c r="Z9" i="6"/>
  <c r="Y9" i="6"/>
  <c r="X9" i="6"/>
  <c r="X59" i="6" s="1"/>
  <c r="W9" i="6"/>
  <c r="U9" i="6"/>
  <c r="U59" i="6" s="1"/>
  <c r="T9" i="6"/>
  <c r="R9" i="6"/>
  <c r="R59" i="6" s="1"/>
  <c r="Q9" i="6"/>
  <c r="P9" i="6"/>
  <c r="O9" i="6"/>
  <c r="O59" i="6" s="1"/>
  <c r="N9" i="6"/>
  <c r="M9" i="6"/>
  <c r="L9" i="6"/>
  <c r="L59" i="6" s="1"/>
  <c r="J9" i="6"/>
  <c r="I24" i="6" l="1"/>
  <c r="I23" i="6"/>
  <c r="E45" i="6"/>
  <c r="H44" i="6"/>
  <c r="H33" i="6" s="1"/>
  <c r="H60" i="6" s="1"/>
  <c r="E60" i="6" s="1"/>
  <c r="E9" i="6"/>
  <c r="S9" i="6"/>
  <c r="V9" i="6"/>
  <c r="F45" i="6" l="1"/>
  <c r="F44" i="6" s="1"/>
  <c r="E44" i="6"/>
  <c r="E33" i="6"/>
  <c r="F33" i="6" s="1"/>
  <c r="I33" i="6"/>
</calcChain>
</file>

<file path=xl/sharedStrings.xml><?xml version="1.0" encoding="utf-8"?>
<sst xmlns="http://schemas.openxmlformats.org/spreadsheetml/2006/main" count="216" uniqueCount="152">
  <si>
    <t>Индекс</t>
  </si>
  <si>
    <t>Название дисциплины</t>
  </si>
  <si>
    <t>Распределение    по семестрам</t>
  </si>
  <si>
    <t>Максимальная учебная нагрузка студентов</t>
  </si>
  <si>
    <t>Самостоятельная учебная нагрузка студентов</t>
  </si>
  <si>
    <t xml:space="preserve">Обязательные учебные занятия </t>
  </si>
  <si>
    <t>Всего</t>
  </si>
  <si>
    <t>1 курс</t>
  </si>
  <si>
    <t>2 курс</t>
  </si>
  <si>
    <t>3 курс</t>
  </si>
  <si>
    <t>Экзамены</t>
  </si>
  <si>
    <t>теоретическое обучение</t>
  </si>
  <si>
    <t>лаб. и практ. занятия</t>
  </si>
  <si>
    <t>курсовое проектирование</t>
  </si>
  <si>
    <t>1 сем</t>
  </si>
  <si>
    <t>2 сем</t>
  </si>
  <si>
    <t>3 сем</t>
  </si>
  <si>
    <t>4 сем</t>
  </si>
  <si>
    <t>5 сем</t>
  </si>
  <si>
    <t>6 сем</t>
  </si>
  <si>
    <t>нед</t>
  </si>
  <si>
    <t>В том числе</t>
  </si>
  <si>
    <t>ФГОС СПО</t>
  </si>
  <si>
    <t>Факт</t>
  </si>
  <si>
    <t>Лаб. и практ. занятия</t>
  </si>
  <si>
    <t>Курс. проектир.</t>
  </si>
  <si>
    <t>О.00</t>
  </si>
  <si>
    <t>Общеобразовательный цикл</t>
  </si>
  <si>
    <t>ОБД.</t>
  </si>
  <si>
    <t>Базовые общеобразовательные дисциплины</t>
  </si>
  <si>
    <t>Литература</t>
  </si>
  <si>
    <t>Иностранный язык</t>
  </si>
  <si>
    <t>История</t>
  </si>
  <si>
    <t>ОБЖ</t>
  </si>
  <si>
    <t>Физическая культура</t>
  </si>
  <si>
    <t>Математика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</si>
  <si>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</si>
  <si>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</si>
  <si>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</si>
  <si>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</si>
  <si>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</si>
  <si>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</si>
  <si>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</si>
  <si>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</si>
  <si>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</si>
  <si>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</si>
  <si>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Математические и общий естественнонаучный цикл</t>
  </si>
  <si>
    <t>ЕН.01</t>
  </si>
  <si>
    <t>ЕН.02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</si>
  <si>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</si>
  <si>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</si>
  <si>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</si>
  <si>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</si>
  <si>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</si>
  <si>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</si>
  <si>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</si>
  <si>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</si>
  <si>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</si>
  <si>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</si>
  <si>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</si>
  <si>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 xml:space="preserve">Учебная практика </t>
  </si>
  <si>
    <t>ПП.01</t>
  </si>
  <si>
    <t>Производственная практика (практика по профилю специальности)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</si>
  <si>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</si>
  <si>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</si>
  <si>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</si>
  <si>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</si>
  <si>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</si>
  <si>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</si>
  <si>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</si>
  <si>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</si>
  <si>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К.00</t>
  </si>
  <si>
    <t>Консультации на учебную группу на весь период обучения</t>
  </si>
  <si>
    <t>Итого</t>
  </si>
  <si>
    <t>дисциплин и МДК</t>
  </si>
  <si>
    <t>1. Программа базовой подготовки</t>
  </si>
  <si>
    <t>производственной практики</t>
  </si>
  <si>
    <t>преддипломные практики</t>
  </si>
  <si>
    <t xml:space="preserve">экзаменов (в т.ч. экзаменов квалификационных) </t>
  </si>
  <si>
    <t>1.2 Государственные экзамены (при их наличии) - нет</t>
  </si>
  <si>
    <t>дифф. зачётов</t>
  </si>
  <si>
    <t>наименования:    нет</t>
  </si>
  <si>
    <t>зачётов</t>
  </si>
  <si>
    <t xml:space="preserve">Информатика </t>
  </si>
  <si>
    <t>Психология общения</t>
  </si>
  <si>
    <t>ОГСЭ.06</t>
  </si>
  <si>
    <t>География</t>
  </si>
  <si>
    <t>Естествознание</t>
  </si>
  <si>
    <t>Живопись с основами цветоведения</t>
  </si>
  <si>
    <t>История изобразительного искусства</t>
  </si>
  <si>
    <t>3. План учебного процесса</t>
  </si>
  <si>
    <t>1.1 Выпускная квалификационная работа в форме:
                                                         дипломной работы.
Выполнение выпускной квалификационной работы с 18.05 по 21.06  (всего 5 нед.)
Защита дипломной работы с 22.06 по 28.06 (всего 1 нед.)</t>
  </si>
  <si>
    <t> ,    , Э(4)</t>
  </si>
  <si>
    <t> ,    , Э(3)</t>
  </si>
  <si>
    <t>Государственная итоговая аттестация</t>
  </si>
  <si>
    <r>
      <t xml:space="preserve"> , </t>
    </r>
    <r>
      <rPr>
        <sz val="10"/>
        <rFont val="Arial Cyr"/>
        <charset val="204"/>
      </rPr>
      <t xml:space="preserve">  ,  Э(2)</t>
    </r>
  </si>
  <si>
    <t>учебной практики (нед.)</t>
  </si>
  <si>
    <t xml:space="preserve"> ,  ДЗ(2),  </t>
  </si>
  <si>
    <t xml:space="preserve"> ,  ДЗ(6),  </t>
  </si>
  <si>
    <t xml:space="preserve"> ,  ДЗ(3),  </t>
  </si>
  <si>
    <t xml:space="preserve"> ,  ДЗ(4),  </t>
  </si>
  <si>
    <t xml:space="preserve"> ,  ДЗ(5),  </t>
  </si>
  <si>
    <t>ПДП</t>
  </si>
  <si>
    <t xml:space="preserve">Преддипломная практика </t>
  </si>
  <si>
    <t>ГИА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</si>
  <si>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</si>
  <si>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</si>
  <si>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</si>
  <si>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</si>
  <si>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</si>
  <si>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</si>
  <si>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</si>
  <si>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</si>
  <si>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</si>
  <si>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Информатика и информационные технологии</t>
  </si>
  <si>
    <t>Рисунок с основами пластической анатомии</t>
  </si>
  <si>
    <t>Компьютерные технологии в фотографии</t>
  </si>
  <si>
    <t>Общий курс фотографии</t>
  </si>
  <si>
    <t>Охрана труда</t>
  </si>
  <si>
    <t>Фотосъёмка различных жанров (видов)</t>
  </si>
  <si>
    <t>Техника и технология фотосъёмки</t>
  </si>
  <si>
    <t>Выполнение работ по одной или нескольким профессиям рабочих, должностям служащих</t>
  </si>
  <si>
    <t>Управление фотоорганизацией или её подразделением</t>
  </si>
  <si>
    <t>Экономика и управление фотоорганизацией</t>
  </si>
  <si>
    <t>Композиция и  макетирование</t>
  </si>
  <si>
    <t xml:space="preserve">Выполнение работ по фотосъемке, ручной и автоматизированной  обработке и печати </t>
  </si>
  <si>
    <t> ,    , Э (4)</t>
  </si>
  <si>
    <t xml:space="preserve"> З(3-5),ДЗ(6)  ,  </t>
  </si>
  <si>
    <t xml:space="preserve"> ,  ДЗ(6), Э (5) </t>
  </si>
  <si>
    <t>Э(к)-(4)</t>
  </si>
  <si>
    <t>Э(к)-(6)</t>
  </si>
  <si>
    <t>Э(к)-(3)</t>
  </si>
  <si>
    <t>ОУД.01</t>
  </si>
  <si>
    <t>Русский язык</t>
  </si>
  <si>
    <t>ОУД.02</t>
  </si>
  <si>
    <t>ОУД.03</t>
  </si>
  <si>
    <t>ОУД.04</t>
  </si>
  <si>
    <t>ОУД.05</t>
  </si>
  <si>
    <t>ОУД.06</t>
  </si>
  <si>
    <t xml:space="preserve">З ,  ДЗ(2),  </t>
  </si>
  <si>
    <t>ОУД.07</t>
  </si>
  <si>
    <t>ОУД.08</t>
  </si>
  <si>
    <t>ОУД.09</t>
  </si>
  <si>
    <t>Обществознание (включая экономику и право)</t>
  </si>
  <si>
    <t>ОУД.10</t>
  </si>
  <si>
    <t>ОУД.11</t>
  </si>
  <si>
    <t xml:space="preserve"> ,  ДЗ(1),  </t>
  </si>
  <si>
    <t>ОУД.12</t>
  </si>
  <si>
    <t>Экология</t>
  </si>
  <si>
    <t>Консультации  из расчета 4 часа на одного обучающегося на каждый учебный год</t>
  </si>
  <si>
    <t>Государственная (итоговая) аттестация  (6 нед.)</t>
  </si>
  <si>
    <t>История и искусство фотографии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</si>
</sst>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9"/>
      <color indexed="1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sz val="10"/>
      <color indexed="1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18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1"/>
      <name val="Arial"/>
      <family val="2"/>
      <charset val="204"/>
    </font>
    <font>
      <sz val="8"/>
      <color indexed="49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22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2">
    <xf numFmtId="0" fontId="0" fillId="0" borderId="0" xfId="0"/>
    <xf numFmtId="1" fontId="2" fillId="0" borderId="1" xfId="0" applyNumberFormat="1" applyFont="1" applyBorder="1" applyAlignment="1" applyProtection="1">
      <alignment horizontal="center" textRotation="90" wrapText="1"/>
      <protection hidden="1"/>
    </xf>
    <xf numFmtId="1" fontId="3" fillId="0" borderId="1" xfId="0" applyNumberFormat="1" applyFont="1" applyBorder="1" applyAlignment="1" applyProtection="1">
      <alignment horizontal="center" textRotation="90" wrapText="1"/>
      <protection hidden="1"/>
    </xf>
    <xf numFmtId="49" fontId="2" fillId="0" borderId="2" xfId="0" applyNumberFormat="1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0" fillId="0" borderId="3" xfId="0" applyBorder="1"/>
    <xf numFmtId="49" fontId="4" fillId="0" borderId="4" xfId="0" applyNumberFormat="1" applyFont="1" applyBorder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center" vertical="center"/>
      <protection hidden="1"/>
    </xf>
    <xf numFmtId="49" fontId="6" fillId="2" borderId="5" xfId="0" applyNumberFormat="1" applyFont="1" applyFill="1" applyBorder="1" applyAlignment="1" applyProtection="1">
      <alignment horizontal="left" vertical="center"/>
      <protection hidden="1"/>
    </xf>
    <xf numFmtId="49" fontId="6" fillId="3" borderId="6" xfId="0" applyNumberFormat="1" applyFont="1" applyFill="1" applyBorder="1" applyAlignment="1" applyProtection="1">
      <alignment horizontal="left" vertical="top" wrapText="1"/>
    </xf>
    <xf numFmtId="49" fontId="6" fillId="3" borderId="7" xfId="0" applyNumberFormat="1" applyFont="1" applyFill="1" applyBorder="1" applyAlignment="1" applyProtection="1">
      <alignment horizontal="left" vertical="top" wrapText="1"/>
    </xf>
    <xf numFmtId="49" fontId="6" fillId="3" borderId="9" xfId="0" applyNumberFormat="1" applyFont="1" applyFill="1" applyBorder="1" applyAlignment="1" applyProtection="1">
      <alignment horizontal="left" vertical="top" wrapText="1"/>
    </xf>
    <xf numFmtId="49" fontId="6" fillId="2" borderId="10" xfId="0" applyNumberFormat="1" applyFont="1" applyFill="1" applyBorder="1" applyAlignment="1" applyProtection="1">
      <alignment horizontal="left" vertical="center"/>
      <protection hidden="1"/>
    </xf>
    <xf numFmtId="49" fontId="6" fillId="3" borderId="11" xfId="0" applyNumberFormat="1" applyFont="1" applyFill="1" applyBorder="1" applyAlignment="1" applyProtection="1">
      <alignment horizontal="left" vertical="top" wrapText="1"/>
    </xf>
    <xf numFmtId="49" fontId="4" fillId="0" borderId="2" xfId="0" applyNumberFormat="1" applyFont="1" applyFill="1" applyBorder="1" applyAlignment="1" applyProtection="1">
      <alignment horizontal="left" vertical="center"/>
      <protection hidden="1"/>
    </xf>
    <xf numFmtId="49" fontId="2" fillId="2" borderId="5" xfId="0" applyNumberFormat="1" applyFont="1" applyFill="1" applyBorder="1" applyAlignment="1" applyProtection="1">
      <alignment horizontal="left" vertical="center"/>
      <protection hidden="1"/>
    </xf>
    <xf numFmtId="49" fontId="6" fillId="3" borderId="12" xfId="0" applyNumberFormat="1" applyFont="1" applyFill="1" applyBorder="1" applyAlignment="1" applyProtection="1">
      <alignment horizontal="left" vertical="top" wrapText="1"/>
    </xf>
    <xf numFmtId="49" fontId="2" fillId="2" borderId="10" xfId="0" applyNumberFormat="1" applyFont="1" applyFill="1" applyBorder="1" applyAlignment="1" applyProtection="1">
      <alignment horizontal="left" vertical="center"/>
      <protection hidden="1"/>
    </xf>
    <xf numFmtId="49" fontId="4" fillId="0" borderId="13" xfId="0" applyNumberFormat="1" applyFont="1" applyBorder="1" applyAlignment="1" applyProtection="1">
      <alignment horizontal="center" vertical="center" wrapText="1"/>
      <protection hidden="1"/>
    </xf>
    <xf numFmtId="49" fontId="5" fillId="0" borderId="13" xfId="0" applyNumberFormat="1" applyFont="1" applyBorder="1" applyAlignment="1" applyProtection="1">
      <alignment horizontal="center" vertical="center" wrapText="1"/>
      <protection hidden="1"/>
    </xf>
    <xf numFmtId="49" fontId="4" fillId="0" borderId="14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Border="1"/>
    <xf numFmtId="49" fontId="2" fillId="0" borderId="14" xfId="0" applyNumberFormat="1" applyFont="1" applyBorder="1" applyAlignment="1" applyProtection="1">
      <alignment horizontal="left" wrapText="1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49" fontId="2" fillId="0" borderId="4" xfId="0" applyNumberFormat="1" applyFont="1" applyBorder="1" applyAlignment="1" applyProtection="1">
      <alignment horizontal="center" vertical="center"/>
      <protection hidden="1"/>
    </xf>
    <xf numFmtId="49" fontId="4" fillId="0" borderId="19" xfId="0" applyNumberFormat="1" applyFont="1" applyFill="1" applyBorder="1" applyAlignment="1" applyProtection="1">
      <alignment horizontal="left" vertical="center"/>
      <protection hidden="1"/>
    </xf>
    <xf numFmtId="0" fontId="0" fillId="4" borderId="20" xfId="0" applyFill="1" applyBorder="1"/>
    <xf numFmtId="49" fontId="2" fillId="2" borderId="21" xfId="0" applyNumberFormat="1" applyFont="1" applyFill="1" applyBorder="1" applyAlignment="1" applyProtection="1">
      <alignment horizontal="left" vertical="center"/>
      <protection hidden="1"/>
    </xf>
    <xf numFmtId="0" fontId="0" fillId="0" borderId="1" xfId="0" applyBorder="1"/>
    <xf numFmtId="1" fontId="2" fillId="0" borderId="22" xfId="0" applyNumberFormat="1" applyFont="1" applyBorder="1" applyAlignment="1" applyProtection="1">
      <alignment horizontal="center" textRotation="90" wrapText="1"/>
      <protection hidden="1"/>
    </xf>
    <xf numFmtId="0" fontId="0" fillId="0" borderId="0" xfId="0" applyBorder="1"/>
    <xf numFmtId="0" fontId="9" fillId="2" borderId="20" xfId="0" applyFont="1" applyFill="1" applyBorder="1"/>
    <xf numFmtId="0" fontId="9" fillId="4" borderId="20" xfId="0" applyFont="1" applyFill="1" applyBorder="1"/>
    <xf numFmtId="0" fontId="9" fillId="2" borderId="14" xfId="0" applyFont="1" applyFill="1" applyBorder="1"/>
    <xf numFmtId="49" fontId="4" fillId="0" borderId="20" xfId="0" applyNumberFormat="1" applyFont="1" applyFill="1" applyBorder="1" applyAlignment="1" applyProtection="1">
      <alignment horizontal="left" vertical="top" wrapText="1"/>
    </xf>
    <xf numFmtId="49" fontId="2" fillId="5" borderId="11" xfId="0" applyNumberFormat="1" applyFont="1" applyFill="1" applyBorder="1" applyAlignment="1" applyProtection="1">
      <alignment horizontal="left" vertical="top" wrapText="1"/>
    </xf>
    <xf numFmtId="49" fontId="2" fillId="5" borderId="1" xfId="0" applyNumberFormat="1" applyFont="1" applyFill="1" applyBorder="1" applyAlignment="1" applyProtection="1">
      <alignment horizontal="left" vertical="top" wrapText="1"/>
    </xf>
    <xf numFmtId="0" fontId="8" fillId="2" borderId="20" xfId="0" applyFont="1" applyFill="1" applyBorder="1"/>
    <xf numFmtId="0" fontId="8" fillId="4" borderId="20" xfId="0" applyFont="1" applyFill="1" applyBorder="1"/>
    <xf numFmtId="0" fontId="0" fillId="0" borderId="0" xfId="0" applyFill="1"/>
    <xf numFmtId="0" fontId="0" fillId="0" borderId="0" xfId="0" applyFill="1" applyBorder="1"/>
    <xf numFmtId="0" fontId="0" fillId="5" borderId="11" xfId="0" applyFill="1" applyBorder="1"/>
    <xf numFmtId="0" fontId="0" fillId="3" borderId="12" xfId="0" applyFill="1" applyBorder="1"/>
    <xf numFmtId="49" fontId="6" fillId="3" borderId="22" xfId="0" applyNumberFormat="1" applyFont="1" applyFill="1" applyBorder="1" applyAlignment="1" applyProtection="1">
      <alignment horizontal="left" vertical="top" wrapText="1"/>
    </xf>
    <xf numFmtId="0" fontId="8" fillId="6" borderId="20" xfId="0" applyFont="1" applyFill="1" applyBorder="1"/>
    <xf numFmtId="0" fontId="8" fillId="2" borderId="14" xfId="0" applyFont="1" applyFill="1" applyBorder="1"/>
    <xf numFmtId="0" fontId="13" fillId="2" borderId="20" xfId="0" applyFont="1" applyFill="1" applyBorder="1"/>
    <xf numFmtId="0" fontId="13" fillId="4" borderId="20" xfId="0" applyFont="1" applyFill="1" applyBorder="1"/>
    <xf numFmtId="0" fontId="0" fillId="7" borderId="9" xfId="0" applyFill="1" applyBorder="1"/>
    <xf numFmtId="49" fontId="5" fillId="0" borderId="2" xfId="0" applyNumberFormat="1" applyFont="1" applyFill="1" applyBorder="1" applyAlignment="1" applyProtection="1">
      <alignment horizontal="left" vertical="center"/>
      <protection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hidden="1"/>
    </xf>
    <xf numFmtId="0" fontId="0" fillId="6" borderId="20" xfId="0" applyFill="1" applyBorder="1"/>
    <xf numFmtId="1" fontId="0" fillId="2" borderId="20" xfId="0" applyNumberFormat="1" applyFill="1" applyBorder="1"/>
    <xf numFmtId="49" fontId="5" fillId="6" borderId="2" xfId="0" applyNumberFormat="1" applyFont="1" applyFill="1" applyBorder="1" applyAlignment="1" applyProtection="1">
      <alignment horizontal="left" vertical="center"/>
    </xf>
    <xf numFmtId="0" fontId="5" fillId="6" borderId="20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5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0" fillId="5" borderId="1" xfId="0" applyFill="1" applyBorder="1"/>
    <xf numFmtId="1" fontId="9" fillId="2" borderId="20" xfId="0" applyNumberFormat="1" applyFont="1" applyFill="1" applyBorder="1"/>
    <xf numFmtId="1" fontId="8" fillId="2" borderId="20" xfId="0" applyNumberFormat="1" applyFont="1" applyFill="1" applyBorder="1"/>
    <xf numFmtId="0" fontId="15" fillId="6" borderId="20" xfId="0" applyFont="1" applyFill="1" applyBorder="1"/>
    <xf numFmtId="0" fontId="0" fillId="0" borderId="24" xfId="0" applyBorder="1" applyAlignment="1">
      <alignment horizontal="left" wrapText="1"/>
    </xf>
    <xf numFmtId="0" fontId="0" fillId="0" borderId="24" xfId="0" applyBorder="1"/>
    <xf numFmtId="0" fontId="0" fillId="0" borderId="24" xfId="0" applyFill="1" applyBorder="1"/>
    <xf numFmtId="0" fontId="11" fillId="0" borderId="24" xfId="0" applyFont="1" applyFill="1" applyBorder="1"/>
    <xf numFmtId="0" fontId="0" fillId="0" borderId="0" xfId="0" applyBorder="1" applyAlignment="1">
      <alignment horizontal="left" wrapText="1"/>
    </xf>
    <xf numFmtId="0" fontId="11" fillId="0" borderId="0" xfId="0" applyFont="1" applyFill="1" applyBorder="1"/>
    <xf numFmtId="1" fontId="15" fillId="6" borderId="20" xfId="0" applyNumberFormat="1" applyFont="1" applyFill="1" applyBorder="1"/>
    <xf numFmtId="0" fontId="0" fillId="3" borderId="25" xfId="0" applyFill="1" applyBorder="1"/>
    <xf numFmtId="0" fontId="0" fillId="5" borderId="26" xfId="0" applyFill="1" applyBorder="1"/>
    <xf numFmtId="0" fontId="0" fillId="0" borderId="27" xfId="0" applyFill="1" applyBorder="1"/>
    <xf numFmtId="49" fontId="6" fillId="3" borderId="29" xfId="0" applyNumberFormat="1" applyFont="1" applyFill="1" applyBorder="1" applyAlignment="1" applyProtection="1">
      <alignment horizontal="left" vertical="top" wrapText="1"/>
    </xf>
    <xf numFmtId="0" fontId="0" fillId="0" borderId="31" xfId="0" applyBorder="1"/>
    <xf numFmtId="0" fontId="0" fillId="0" borderId="23" xfId="0" applyFill="1" applyBorder="1"/>
    <xf numFmtId="0" fontId="13" fillId="2" borderId="14" xfId="0" applyFont="1" applyFill="1" applyBorder="1"/>
    <xf numFmtId="0" fontId="0" fillId="0" borderId="7" xfId="0" applyBorder="1"/>
    <xf numFmtId="1" fontId="0" fillId="2" borderId="14" xfId="0" applyNumberFormat="1" applyFill="1" applyBorder="1"/>
    <xf numFmtId="0" fontId="7" fillId="2" borderId="20" xfId="0" applyFont="1" applyFill="1" applyBorder="1"/>
    <xf numFmtId="0" fontId="11" fillId="5" borderId="11" xfId="0" applyFont="1" applyFill="1" applyBorder="1"/>
    <xf numFmtId="0" fontId="11" fillId="0" borderId="9" xfId="0" applyFont="1" applyBorder="1"/>
    <xf numFmtId="0" fontId="11" fillId="0" borderId="11" xfId="0" applyFont="1" applyBorder="1"/>
    <xf numFmtId="0" fontId="11" fillId="0" borderId="18" xfId="0" applyFont="1" applyBorder="1"/>
    <xf numFmtId="0" fontId="11" fillId="0" borderId="12" xfId="0" applyFont="1" applyBorder="1"/>
    <xf numFmtId="49" fontId="6" fillId="3" borderId="32" xfId="0" applyNumberFormat="1" applyFont="1" applyFill="1" applyBorder="1" applyAlignment="1" applyProtection="1">
      <alignment horizontal="left" vertical="top" wrapText="1"/>
    </xf>
    <xf numFmtId="0" fontId="11" fillId="6" borderId="20" xfId="0" applyFont="1" applyFill="1" applyBorder="1"/>
    <xf numFmtId="1" fontId="0" fillId="6" borderId="20" xfId="0" applyNumberFormat="1" applyFill="1" applyBorder="1"/>
    <xf numFmtId="1" fontId="0" fillId="6" borderId="14" xfId="0" applyNumberFormat="1" applyFill="1" applyBorder="1"/>
    <xf numFmtId="0" fontId="0" fillId="5" borderId="33" xfId="0" applyFill="1" applyBorder="1"/>
    <xf numFmtId="0" fontId="0" fillId="0" borderId="34" xfId="0" applyBorder="1" applyAlignment="1">
      <alignment wrapText="1"/>
    </xf>
    <xf numFmtId="0" fontId="0" fillId="7" borderId="12" xfId="0" applyFill="1" applyBorder="1"/>
    <xf numFmtId="1" fontId="13" fillId="2" borderId="20" xfId="0" applyNumberFormat="1" applyFont="1" applyFill="1" applyBorder="1"/>
    <xf numFmtId="1" fontId="11" fillId="6" borderId="20" xfId="0" applyNumberFormat="1" applyFont="1" applyFill="1" applyBorder="1"/>
    <xf numFmtId="0" fontId="0" fillId="7" borderId="26" xfId="0" applyFill="1" applyBorder="1"/>
    <xf numFmtId="0" fontId="0" fillId="7" borderId="11" xfId="0" applyFill="1" applyBorder="1"/>
    <xf numFmtId="0" fontId="0" fillId="7" borderId="33" xfId="0" applyFill="1" applyBorder="1"/>
    <xf numFmtId="0" fontId="0" fillId="7" borderId="1" xfId="0" applyFill="1" applyBorder="1"/>
    <xf numFmtId="0" fontId="11" fillId="5" borderId="9" xfId="0" applyFont="1" applyFill="1" applyBorder="1"/>
    <xf numFmtId="0" fontId="0" fillId="5" borderId="9" xfId="0" applyFill="1" applyBorder="1"/>
    <xf numFmtId="0" fontId="11" fillId="5" borderId="1" xfId="0" applyFont="1" applyFill="1" applyBorder="1"/>
    <xf numFmtId="0" fontId="0" fillId="5" borderId="18" xfId="0" applyFill="1" applyBorder="1"/>
    <xf numFmtId="0" fontId="2" fillId="0" borderId="35" xfId="0" applyNumberFormat="1" applyFont="1" applyBorder="1" applyAlignment="1" applyProtection="1">
      <alignment horizontal="center" vertical="top" wrapText="1"/>
      <protection hidden="1"/>
    </xf>
    <xf numFmtId="1" fontId="3" fillId="0" borderId="22" xfId="0" applyNumberFormat="1" applyFont="1" applyBorder="1" applyAlignment="1" applyProtection="1">
      <alignment horizontal="center" textRotation="90" wrapText="1"/>
      <protection hidden="1"/>
    </xf>
    <xf numFmtId="1" fontId="3" fillId="0" borderId="13" xfId="0" applyNumberFormat="1" applyFont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/>
    <xf numFmtId="0" fontId="8" fillId="6" borderId="14" xfId="0" applyFont="1" applyFill="1" applyBorder="1"/>
    <xf numFmtId="0" fontId="0" fillId="0" borderId="22" xfId="0" applyBorder="1"/>
    <xf numFmtId="0" fontId="0" fillId="6" borderId="14" xfId="0" applyFill="1" applyBorder="1"/>
    <xf numFmtId="0" fontId="0" fillId="0" borderId="30" xfId="0" applyFill="1" applyBorder="1"/>
    <xf numFmtId="1" fontId="3" fillId="0" borderId="36" xfId="0" applyNumberFormat="1" applyFont="1" applyBorder="1" applyAlignment="1" applyProtection="1">
      <alignment horizontal="center" vertical="center"/>
      <protection hidden="1"/>
    </xf>
    <xf numFmtId="0" fontId="8" fillId="6" borderId="37" xfId="0" applyFont="1" applyFill="1" applyBorder="1"/>
    <xf numFmtId="0" fontId="11" fillId="0" borderId="38" xfId="0" applyFont="1" applyBorder="1"/>
    <xf numFmtId="0" fontId="11" fillId="0" borderId="39" xfId="0" applyFont="1" applyBorder="1"/>
    <xf numFmtId="0" fontId="11" fillId="0" borderId="40" xfId="0" applyFont="1" applyBorder="1"/>
    <xf numFmtId="0" fontId="11" fillId="0" borderId="41" xfId="0" applyFont="1" applyBorder="1"/>
    <xf numFmtId="0" fontId="13" fillId="2" borderId="37" xfId="0" applyFont="1" applyFill="1" applyBorder="1"/>
    <xf numFmtId="1" fontId="9" fillId="2" borderId="37" xfId="0" applyNumberFormat="1" applyFont="1" applyFill="1" applyBorder="1"/>
    <xf numFmtId="1" fontId="0" fillId="2" borderId="37" xfId="0" applyNumberFormat="1" applyFill="1" applyBorder="1"/>
    <xf numFmtId="1" fontId="8" fillId="2" borderId="37" xfId="0" applyNumberFormat="1" applyFont="1" applyFill="1" applyBorder="1"/>
    <xf numFmtId="1" fontId="15" fillId="6" borderId="37" xfId="0" applyNumberFormat="1" applyFont="1" applyFill="1" applyBorder="1"/>
    <xf numFmtId="0" fontId="0" fillId="5" borderId="39" xfId="0" applyFill="1" applyBorder="1"/>
    <xf numFmtId="0" fontId="0" fillId="5" borderId="43" xfId="0" applyFill="1" applyBorder="1"/>
    <xf numFmtId="0" fontId="0" fillId="5" borderId="42" xfId="0" applyFill="1" applyBorder="1"/>
    <xf numFmtId="0" fontId="15" fillId="6" borderId="37" xfId="0" applyFont="1" applyFill="1" applyBorder="1"/>
    <xf numFmtId="0" fontId="0" fillId="3" borderId="44" xfId="0" applyFill="1" applyBorder="1"/>
    <xf numFmtId="0" fontId="7" fillId="2" borderId="37" xfId="0" applyFont="1" applyFill="1" applyBorder="1"/>
    <xf numFmtId="0" fontId="0" fillId="0" borderId="39" xfId="0" applyBorder="1"/>
    <xf numFmtId="0" fontId="0" fillId="0" borderId="42" xfId="0" applyBorder="1"/>
    <xf numFmtId="0" fontId="9" fillId="2" borderId="37" xfId="0" applyFont="1" applyFill="1" applyBorder="1"/>
    <xf numFmtId="0" fontId="8" fillId="2" borderId="37" xfId="0" applyFont="1" applyFill="1" applyBorder="1"/>
    <xf numFmtId="1" fontId="0" fillId="6" borderId="37" xfId="0" applyNumberFormat="1" applyFill="1" applyBorder="1"/>
    <xf numFmtId="0" fontId="0" fillId="6" borderId="37" xfId="0" applyFill="1" applyBorder="1"/>
    <xf numFmtId="0" fontId="11" fillId="0" borderId="15" xfId="0" applyFont="1" applyBorder="1"/>
    <xf numFmtId="0" fontId="11" fillId="0" borderId="7" xfId="0" applyFont="1" applyBorder="1"/>
    <xf numFmtId="0" fontId="11" fillId="0" borderId="28" xfId="0" applyFont="1" applyBorder="1"/>
    <xf numFmtId="0" fontId="11" fillId="0" borderId="6" xfId="0" applyFont="1" applyBorder="1"/>
    <xf numFmtId="1" fontId="8" fillId="2" borderId="14" xfId="0" applyNumberFormat="1" applyFont="1" applyFill="1" applyBorder="1"/>
    <xf numFmtId="1" fontId="15" fillId="6" borderId="14" xfId="0" applyNumberFormat="1" applyFont="1" applyFill="1" applyBorder="1"/>
    <xf numFmtId="0" fontId="0" fillId="5" borderId="7" xfId="0" applyFill="1" applyBorder="1"/>
    <xf numFmtId="0" fontId="0" fillId="5" borderId="22" xfId="0" applyFill="1" applyBorder="1"/>
    <xf numFmtId="0" fontId="15" fillId="6" borderId="14" xfId="0" applyFont="1" applyFill="1" applyBorder="1"/>
    <xf numFmtId="1" fontId="3" fillId="0" borderId="36" xfId="0" applyNumberFormat="1" applyFont="1" applyBorder="1" applyAlignment="1" applyProtection="1">
      <alignment horizontal="center" vertical="center" wrapText="1"/>
      <protection hidden="1"/>
    </xf>
    <xf numFmtId="0" fontId="11" fillId="5" borderId="39" xfId="0" applyFont="1" applyFill="1" applyBorder="1"/>
    <xf numFmtId="0" fontId="0" fillId="7" borderId="43" xfId="0" applyFill="1" applyBorder="1"/>
    <xf numFmtId="0" fontId="0" fillId="7" borderId="46" xfId="0" applyFill="1" applyBorder="1"/>
    <xf numFmtId="0" fontId="0" fillId="3" borderId="47" xfId="0" applyFill="1" applyBorder="1"/>
    <xf numFmtId="0" fontId="0" fillId="3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7" borderId="49" xfId="0" applyFill="1" applyBorder="1"/>
    <xf numFmtId="0" fontId="0" fillId="7" borderId="50" xfId="0" applyFill="1" applyBorder="1"/>
    <xf numFmtId="0" fontId="0" fillId="7" borderId="51" xfId="0" applyFill="1" applyBorder="1"/>
    <xf numFmtId="0" fontId="0" fillId="7" borderId="52" xfId="0" applyFill="1" applyBorder="1"/>
    <xf numFmtId="49" fontId="2" fillId="2" borderId="2" xfId="0" applyNumberFormat="1" applyFont="1" applyFill="1" applyBorder="1" applyAlignment="1" applyProtection="1">
      <alignment horizontal="left" vertical="center"/>
      <protection hidden="1"/>
    </xf>
    <xf numFmtId="0" fontId="0" fillId="6" borderId="2" xfId="0" applyFill="1" applyBorder="1" applyAlignment="1">
      <alignment horizontal="left" wrapText="1"/>
    </xf>
    <xf numFmtId="0" fontId="8" fillId="6" borderId="54" xfId="0" applyFont="1" applyFill="1" applyBorder="1" applyAlignment="1">
      <alignment horizontal="left" wrapText="1"/>
    </xf>
    <xf numFmtId="0" fontId="0" fillId="6" borderId="55" xfId="0" applyFill="1" applyBorder="1"/>
    <xf numFmtId="0" fontId="0" fillId="6" borderId="56" xfId="0" applyFill="1" applyBorder="1"/>
    <xf numFmtId="0" fontId="11" fillId="6" borderId="56" xfId="0" applyFont="1" applyFill="1" applyBorder="1"/>
    <xf numFmtId="0" fontId="0" fillId="6" borderId="57" xfId="0" applyFill="1" applyBorder="1"/>
    <xf numFmtId="49" fontId="2" fillId="5" borderId="54" xfId="0" applyNumberFormat="1" applyFont="1" applyFill="1" applyBorder="1" applyAlignment="1" applyProtection="1">
      <alignment horizontal="left" vertical="top" wrapText="1"/>
    </xf>
    <xf numFmtId="0" fontId="0" fillId="4" borderId="58" xfId="0" applyFill="1" applyBorder="1"/>
    <xf numFmtId="0" fontId="11" fillId="2" borderId="20" xfId="0" applyFont="1" applyFill="1" applyBorder="1"/>
    <xf numFmtId="0" fontId="0" fillId="2" borderId="20" xfId="0" applyFill="1" applyBorder="1"/>
    <xf numFmtId="0" fontId="0" fillId="2" borderId="14" xfId="0" applyFill="1" applyBorder="1"/>
    <xf numFmtId="0" fontId="0" fillId="0" borderId="59" xfId="0" applyFill="1" applyBorder="1"/>
    <xf numFmtId="0" fontId="0" fillId="0" borderId="20" xfId="0" applyFill="1" applyBorder="1"/>
    <xf numFmtId="0" fontId="0" fillId="0" borderId="60" xfId="0" applyFill="1" applyBorder="1"/>
    <xf numFmtId="0" fontId="0" fillId="0" borderId="58" xfId="0" applyFill="1" applyBorder="1"/>
    <xf numFmtId="0" fontId="0" fillId="0" borderId="61" xfId="0" applyFill="1" applyBorder="1"/>
    <xf numFmtId="0" fontId="0" fillId="5" borderId="59" xfId="0" applyFill="1" applyBorder="1"/>
    <xf numFmtId="0" fontId="0" fillId="5" borderId="20" xfId="0" applyFill="1" applyBorder="1"/>
    <xf numFmtId="0" fontId="0" fillId="5" borderId="60" xfId="0" applyFill="1" applyBorder="1"/>
    <xf numFmtId="0" fontId="0" fillId="5" borderId="58" xfId="0" applyFill="1" applyBorder="1"/>
    <xf numFmtId="0" fontId="0" fillId="5" borderId="61" xfId="0" applyFill="1" applyBorder="1"/>
    <xf numFmtId="0" fontId="0" fillId="5" borderId="37" xfId="0" applyFill="1" applyBorder="1"/>
    <xf numFmtId="0" fontId="11" fillId="5" borderId="42" xfId="0" applyFont="1" applyFill="1" applyBorder="1"/>
    <xf numFmtId="0" fontId="9" fillId="4" borderId="58" xfId="0" applyFont="1" applyFill="1" applyBorder="1"/>
    <xf numFmtId="0" fontId="8" fillId="4" borderId="58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33" xfId="0" applyFill="1" applyBorder="1"/>
    <xf numFmtId="0" fontId="13" fillId="4" borderId="58" xfId="0" applyFont="1" applyFill="1" applyBorder="1"/>
    <xf numFmtId="0" fontId="0" fillId="4" borderId="62" xfId="0" applyFill="1" applyBorder="1"/>
    <xf numFmtId="0" fontId="7" fillId="2" borderId="55" xfId="0" applyFont="1" applyFill="1" applyBorder="1"/>
    <xf numFmtId="0" fontId="8" fillId="6" borderId="55" xfId="0" applyFont="1" applyFill="1" applyBorder="1"/>
    <xf numFmtId="0" fontId="11" fillId="3" borderId="63" xfId="0" applyFont="1" applyFill="1" applyBorder="1" applyAlignment="1">
      <alignment horizontal="center"/>
    </xf>
    <xf numFmtId="0" fontId="12" fillId="2" borderId="55" xfId="0" applyFont="1" applyFill="1" applyBorder="1"/>
    <xf numFmtId="0" fontId="9" fillId="2" borderId="55" xfId="0" applyFont="1" applyFill="1" applyBorder="1"/>
    <xf numFmtId="0" fontId="1" fillId="3" borderId="63" xfId="0" applyFont="1" applyFill="1" applyBorder="1" applyAlignment="1">
      <alignment horizontal="center"/>
    </xf>
    <xf numFmtId="0" fontId="0" fillId="2" borderId="55" xfId="0" applyFill="1" applyBorder="1"/>
    <xf numFmtId="0" fontId="2" fillId="0" borderId="65" xfId="0" applyNumberFormat="1" applyFont="1" applyBorder="1" applyAlignment="1" applyProtection="1">
      <alignment horizontal="center" vertical="top" wrapText="1"/>
      <protection hidden="1"/>
    </xf>
    <xf numFmtId="1" fontId="3" fillId="0" borderId="52" xfId="0" applyNumberFormat="1" applyFont="1" applyBorder="1" applyAlignment="1" applyProtection="1">
      <alignment horizontal="center" textRotation="90" wrapText="1"/>
      <protection hidden="1"/>
    </xf>
    <xf numFmtId="1" fontId="3" fillId="0" borderId="66" xfId="0" applyNumberFormat="1" applyFont="1" applyBorder="1" applyAlignment="1" applyProtection="1">
      <alignment horizontal="center" vertical="center"/>
      <protection hidden="1"/>
    </xf>
    <xf numFmtId="1" fontId="3" fillId="0" borderId="67" xfId="0" applyNumberFormat="1" applyFont="1" applyBorder="1" applyAlignment="1" applyProtection="1">
      <alignment horizontal="center" vertical="center" wrapText="1"/>
      <protection hidden="1"/>
    </xf>
    <xf numFmtId="0" fontId="7" fillId="2" borderId="59" xfId="0" applyFont="1" applyFill="1" applyBorder="1"/>
    <xf numFmtId="0" fontId="7" fillId="2" borderId="61" xfId="0" applyFont="1" applyFill="1" applyBorder="1"/>
    <xf numFmtId="0" fontId="8" fillId="6" borderId="59" xfId="0" applyFont="1" applyFill="1" applyBorder="1"/>
    <xf numFmtId="0" fontId="8" fillId="6" borderId="61" xfId="0" applyFont="1" applyFill="1" applyBorder="1"/>
    <xf numFmtId="0" fontId="13" fillId="2" borderId="59" xfId="0" applyFont="1" applyFill="1" applyBorder="1"/>
    <xf numFmtId="0" fontId="13" fillId="2" borderId="61" xfId="0" applyFont="1" applyFill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9" fillId="2" borderId="59" xfId="0" applyFont="1" applyFill="1" applyBorder="1"/>
    <xf numFmtId="0" fontId="9" fillId="2" borderId="61" xfId="0" applyFont="1" applyFill="1" applyBorder="1"/>
    <xf numFmtId="1" fontId="0" fillId="2" borderId="59" xfId="0" applyNumberFormat="1" applyFill="1" applyBorder="1"/>
    <xf numFmtId="1" fontId="0" fillId="2" borderId="61" xfId="0" applyNumberFormat="1" applyFill="1" applyBorder="1"/>
    <xf numFmtId="0" fontId="8" fillId="2" borderId="59" xfId="0" applyFont="1" applyFill="1" applyBorder="1"/>
    <xf numFmtId="0" fontId="8" fillId="2" borderId="61" xfId="0" applyFont="1" applyFill="1" applyBorder="1"/>
    <xf numFmtId="1" fontId="0" fillId="6" borderId="59" xfId="0" applyNumberFormat="1" applyFill="1" applyBorder="1"/>
    <xf numFmtId="1" fontId="0" fillId="6" borderId="61" xfId="0" applyNumberFormat="1" applyFill="1" applyBorder="1"/>
    <xf numFmtId="0" fontId="0" fillId="6" borderId="59" xfId="0" applyFill="1" applyBorder="1"/>
    <xf numFmtId="0" fontId="0" fillId="6" borderId="61" xfId="0" applyFill="1" applyBorder="1"/>
    <xf numFmtId="0" fontId="0" fillId="6" borderId="74" xfId="0" applyFill="1" applyBorder="1"/>
    <xf numFmtId="0" fontId="0" fillId="7" borderId="68" xfId="0" applyFill="1" applyBorder="1"/>
    <xf numFmtId="0" fontId="0" fillId="0" borderId="75" xfId="0" applyFill="1" applyBorder="1"/>
    <xf numFmtId="0" fontId="0" fillId="0" borderId="76" xfId="0" applyFill="1" applyBorder="1"/>
    <xf numFmtId="0" fontId="0" fillId="0" borderId="76" xfId="0" applyBorder="1"/>
    <xf numFmtId="0" fontId="0" fillId="0" borderId="77" xfId="0" applyBorder="1"/>
    <xf numFmtId="1" fontId="7" fillId="2" borderId="59" xfId="0" applyNumberFormat="1" applyFont="1" applyFill="1" applyBorder="1"/>
    <xf numFmtId="0" fontId="11" fillId="0" borderId="68" xfId="0" applyFont="1" applyBorder="1"/>
    <xf numFmtId="0" fontId="11" fillId="0" borderId="69" xfId="0" applyFont="1" applyBorder="1"/>
    <xf numFmtId="0" fontId="11" fillId="0" borderId="49" xfId="0" applyFont="1" applyBorder="1"/>
    <xf numFmtId="0" fontId="11" fillId="0" borderId="50" xfId="0" applyFont="1" applyBorder="1"/>
    <xf numFmtId="0" fontId="11" fillId="0" borderId="70" xfId="0" applyFont="1" applyBorder="1"/>
    <xf numFmtId="0" fontId="11" fillId="0" borderId="71" xfId="0" applyFont="1" applyBorder="1"/>
    <xf numFmtId="0" fontId="11" fillId="0" borderId="47" xfId="0" applyFont="1" applyBorder="1"/>
    <xf numFmtId="0" fontId="11" fillId="0" borderId="48" xfId="0" applyFont="1" applyBorder="1"/>
    <xf numFmtId="1" fontId="9" fillId="2" borderId="59" xfId="0" applyNumberFormat="1" applyFont="1" applyFill="1" applyBorder="1"/>
    <xf numFmtId="1" fontId="8" fillId="2" borderId="59" xfId="0" applyNumberFormat="1" applyFont="1" applyFill="1" applyBorder="1"/>
    <xf numFmtId="1" fontId="8" fillId="2" borderId="61" xfId="0" applyNumberFormat="1" applyFont="1" applyFill="1" applyBorder="1"/>
    <xf numFmtId="1" fontId="15" fillId="6" borderId="59" xfId="0" applyNumberFormat="1" applyFont="1" applyFill="1" applyBorder="1"/>
    <xf numFmtId="1" fontId="15" fillId="6" borderId="61" xfId="0" applyNumberFormat="1" applyFont="1" applyFill="1" applyBorder="1"/>
    <xf numFmtId="0" fontId="0" fillId="5" borderId="51" xfId="0" applyFill="1" applyBorder="1"/>
    <xf numFmtId="0" fontId="0" fillId="5" borderId="52" xfId="0" applyFill="1" applyBorder="1"/>
    <xf numFmtId="0" fontId="15" fillId="6" borderId="59" xfId="0" applyFont="1" applyFill="1" applyBorder="1"/>
    <xf numFmtId="0" fontId="15" fillId="6" borderId="61" xfId="0" applyFont="1" applyFill="1" applyBorder="1"/>
    <xf numFmtId="0" fontId="0" fillId="7" borderId="47" xfId="0" applyFill="1" applyBorder="1"/>
    <xf numFmtId="0" fontId="0" fillId="7" borderId="48" xfId="0" applyFill="1" applyBorder="1"/>
    <xf numFmtId="0" fontId="0" fillId="0" borderId="75" xfId="0" applyBorder="1"/>
    <xf numFmtId="1" fontId="3" fillId="0" borderId="66" xfId="0" applyNumberFormat="1" applyFont="1" applyBorder="1" applyAlignment="1" applyProtection="1">
      <alignment horizontal="center" vertical="center" wrapText="1"/>
      <protection hidden="1"/>
    </xf>
    <xf numFmtId="0" fontId="11" fillId="5" borderId="49" xfId="0" applyFont="1" applyFill="1" applyBorder="1"/>
    <xf numFmtId="0" fontId="0" fillId="0" borderId="78" xfId="0" applyBorder="1" applyAlignment="1">
      <alignment horizontal="left" wrapText="1"/>
    </xf>
    <xf numFmtId="0" fontId="0" fillId="0" borderId="79" xfId="0" applyBorder="1" applyAlignment="1">
      <alignment horizontal="left" wrapText="1"/>
    </xf>
    <xf numFmtId="49" fontId="5" fillId="2" borderId="80" xfId="0" applyNumberFormat="1" applyFont="1" applyFill="1" applyBorder="1" applyAlignment="1" applyProtection="1">
      <alignment horizontal="left" vertical="center"/>
      <protection hidden="1"/>
    </xf>
    <xf numFmtId="49" fontId="5" fillId="8" borderId="23" xfId="0" applyNumberFormat="1" applyFont="1" applyFill="1" applyBorder="1" applyAlignment="1" applyProtection="1">
      <alignment horizontal="left" vertical="top" wrapText="1"/>
      <protection hidden="1"/>
    </xf>
    <xf numFmtId="0" fontId="0" fillId="0" borderId="81" xfId="0" applyBorder="1"/>
    <xf numFmtId="0" fontId="0" fillId="4" borderId="17" xfId="0" applyFill="1" applyBorder="1"/>
    <xf numFmtId="0" fontId="11" fillId="0" borderId="23" xfId="0" applyFont="1" applyFill="1" applyBorder="1"/>
    <xf numFmtId="0" fontId="16" fillId="0" borderId="82" xfId="0" applyFont="1" applyBorder="1"/>
    <xf numFmtId="0" fontId="14" fillId="4" borderId="83" xfId="0" applyFont="1" applyFill="1" applyBorder="1"/>
    <xf numFmtId="1" fontId="14" fillId="2" borderId="84" xfId="0" applyNumberFormat="1" applyFont="1" applyFill="1" applyBorder="1"/>
    <xf numFmtId="0" fontId="14" fillId="2" borderId="84" xfId="0" applyFont="1" applyFill="1" applyBorder="1"/>
    <xf numFmtId="0" fontId="14" fillId="4" borderId="84" xfId="0" applyFont="1" applyFill="1" applyBorder="1"/>
    <xf numFmtId="0" fontId="17" fillId="2" borderId="85" xfId="0" applyFont="1" applyFill="1" applyBorder="1"/>
    <xf numFmtId="0" fontId="0" fillId="7" borderId="15" xfId="0" applyFill="1" applyBorder="1"/>
    <xf numFmtId="0" fontId="0" fillId="0" borderId="86" xfId="0" applyBorder="1"/>
    <xf numFmtId="0" fontId="0" fillId="7" borderId="41" xfId="0" applyFill="1" applyBorder="1"/>
    <xf numFmtId="0" fontId="0" fillId="0" borderId="87" xfId="0" applyBorder="1"/>
    <xf numFmtId="0" fontId="0" fillId="7" borderId="6" xfId="0" applyFill="1" applyBorder="1"/>
    <xf numFmtId="49" fontId="6" fillId="3" borderId="30" xfId="0" applyNumberFormat="1" applyFont="1" applyFill="1" applyBorder="1" applyAlignment="1" applyProtection="1">
      <alignment horizontal="left" vertical="top" wrapText="1"/>
    </xf>
    <xf numFmtId="0" fontId="0" fillId="4" borderId="27" xfId="0" applyFill="1" applyBorder="1"/>
    <xf numFmtId="0" fontId="1" fillId="6" borderId="55" xfId="0" applyFont="1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0" fontId="1" fillId="5" borderId="64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" fontId="20" fillId="2" borderId="9" xfId="0" applyNumberFormat="1" applyFont="1" applyFill="1" applyBorder="1"/>
    <xf numFmtId="0" fontId="20" fillId="4" borderId="9" xfId="0" applyFont="1" applyFill="1" applyBorder="1"/>
    <xf numFmtId="0" fontId="20" fillId="2" borderId="9" xfId="0" applyFont="1" applyFill="1" applyBorder="1"/>
    <xf numFmtId="0" fontId="20" fillId="2" borderId="15" xfId="0" applyFont="1" applyFill="1" applyBorder="1"/>
    <xf numFmtId="0" fontId="20" fillId="3" borderId="47" xfId="0" applyFont="1" applyFill="1" applyBorder="1"/>
    <xf numFmtId="0" fontId="20" fillId="3" borderId="12" xfId="0" applyFont="1" applyFill="1" applyBorder="1"/>
    <xf numFmtId="0" fontId="20" fillId="3" borderId="6" xfId="0" applyFont="1" applyFill="1" applyBorder="1"/>
    <xf numFmtId="0" fontId="20" fillId="3" borderId="41" xfId="0" applyFont="1" applyFill="1" applyBorder="1"/>
    <xf numFmtId="0" fontId="20" fillId="3" borderId="69" xfId="0" applyFont="1" applyFill="1" applyBorder="1"/>
    <xf numFmtId="49" fontId="6" fillId="3" borderId="100" xfId="0" applyNumberFormat="1" applyFont="1" applyFill="1" applyBorder="1" applyAlignment="1" applyProtection="1">
      <alignment horizontal="left" vertical="top" wrapText="1"/>
    </xf>
    <xf numFmtId="0" fontId="1" fillId="3" borderId="10" xfId="0" applyFont="1" applyFill="1" applyBorder="1" applyAlignment="1">
      <alignment horizontal="center"/>
    </xf>
    <xf numFmtId="0" fontId="20" fillId="4" borderId="11" xfId="0" applyFont="1" applyFill="1" applyBorder="1"/>
    <xf numFmtId="0" fontId="20" fillId="2" borderId="11" xfId="0" applyFont="1" applyFill="1" applyBorder="1"/>
    <xf numFmtId="0" fontId="20" fillId="3" borderId="49" xfId="0" applyFont="1" applyFill="1" applyBorder="1"/>
    <xf numFmtId="0" fontId="20" fillId="3" borderId="11" xfId="0" applyFont="1" applyFill="1" applyBorder="1"/>
    <xf numFmtId="0" fontId="20" fillId="3" borderId="7" xfId="0" applyFont="1" applyFill="1" applyBorder="1"/>
    <xf numFmtId="0" fontId="20" fillId="3" borderId="39" xfId="0" applyFont="1" applyFill="1" applyBorder="1"/>
    <xf numFmtId="0" fontId="20" fillId="2" borderId="7" xfId="0" applyFont="1" applyFill="1" applyBorder="1"/>
    <xf numFmtId="0" fontId="20" fillId="3" borderId="43" xfId="0" applyFont="1" applyFill="1" applyBorder="1"/>
    <xf numFmtId="0" fontId="20" fillId="3" borderId="26" xfId="0" applyFont="1" applyFill="1" applyBorder="1"/>
    <xf numFmtId="0" fontId="20" fillId="3" borderId="50" xfId="0" applyFont="1" applyFill="1" applyBorder="1"/>
    <xf numFmtId="1" fontId="20" fillId="2" borderId="11" xfId="0" applyNumberFormat="1" applyFont="1" applyFill="1" applyBorder="1"/>
    <xf numFmtId="49" fontId="6" fillId="3" borderId="101" xfId="0" applyNumberFormat="1" applyFont="1" applyFill="1" applyBorder="1" applyAlignment="1" applyProtection="1">
      <alignment horizontal="left" vertical="top" wrapText="1"/>
    </xf>
    <xf numFmtId="0" fontId="1" fillId="3" borderId="102" xfId="0" applyFont="1" applyFill="1" applyBorder="1" applyAlignment="1">
      <alignment horizontal="center"/>
    </xf>
    <xf numFmtId="0" fontId="0" fillId="4" borderId="89" xfId="0" applyFill="1" applyBorder="1"/>
    <xf numFmtId="0" fontId="20" fillId="4" borderId="18" xfId="0" applyFont="1" applyFill="1" applyBorder="1"/>
    <xf numFmtId="0" fontId="20" fillId="2" borderId="18" xfId="0" applyFont="1" applyFill="1" applyBorder="1"/>
    <xf numFmtId="0" fontId="20" fillId="2" borderId="28" xfId="0" applyFont="1" applyFill="1" applyBorder="1"/>
    <xf numFmtId="0" fontId="20" fillId="3" borderId="70" xfId="0" applyFont="1" applyFill="1" applyBorder="1"/>
    <xf numFmtId="0" fontId="20" fillId="3" borderId="18" xfId="0" applyFont="1" applyFill="1" applyBorder="1"/>
    <xf numFmtId="0" fontId="20" fillId="3" borderId="103" xfId="0" applyFont="1" applyFill="1" applyBorder="1"/>
    <xf numFmtId="0" fontId="20" fillId="3" borderId="89" xfId="0" applyFont="1" applyFill="1" applyBorder="1"/>
    <xf numFmtId="0" fontId="20" fillId="3" borderId="71" xfId="0" applyFont="1" applyFill="1" applyBorder="1"/>
    <xf numFmtId="0" fontId="20" fillId="3" borderId="68" xfId="0" applyFont="1" applyFill="1" applyBorder="1"/>
    <xf numFmtId="0" fontId="20" fillId="3" borderId="9" xfId="0" applyFont="1" applyFill="1" applyBorder="1"/>
    <xf numFmtId="0" fontId="20" fillId="3" borderId="104" xfId="0" applyFont="1" applyFill="1" applyBorder="1"/>
    <xf numFmtId="0" fontId="20" fillId="3" borderId="62" xfId="0" applyFont="1" applyFill="1" applyBorder="1"/>
    <xf numFmtId="1" fontId="20" fillId="2" borderId="12" xfId="0" applyNumberFormat="1" applyFont="1" applyFill="1" applyBorder="1"/>
    <xf numFmtId="0" fontId="20" fillId="4" borderId="12" xfId="0" applyFont="1" applyFill="1" applyBorder="1"/>
    <xf numFmtId="0" fontId="20" fillId="2" borderId="12" xfId="0" applyFont="1" applyFill="1" applyBorder="1"/>
    <xf numFmtId="0" fontId="20" fillId="2" borderId="6" xfId="0" applyFont="1" applyFill="1" applyBorder="1"/>
    <xf numFmtId="0" fontId="20" fillId="0" borderId="47" xfId="0" applyFont="1" applyBorder="1"/>
    <xf numFmtId="0" fontId="20" fillId="0" borderId="12" xfId="0" applyFont="1" applyBorder="1"/>
    <xf numFmtId="0" fontId="20" fillId="0" borderId="6" xfId="0" applyFont="1" applyBorder="1"/>
    <xf numFmtId="0" fontId="20" fillId="0" borderId="41" xfId="0" applyFont="1" applyBorder="1"/>
    <xf numFmtId="0" fontId="20" fillId="0" borderId="48" xfId="0" applyFont="1" applyBorder="1"/>
    <xf numFmtId="0" fontId="20" fillId="3" borderId="48" xfId="0" applyFont="1" applyFill="1" applyBorder="1"/>
    <xf numFmtId="0" fontId="20" fillId="0" borderId="49" xfId="0" applyFont="1" applyBorder="1"/>
    <xf numFmtId="0" fontId="20" fillId="0" borderId="11" xfId="0" applyFont="1" applyBorder="1"/>
    <xf numFmtId="0" fontId="20" fillId="0" borderId="7" xfId="0" applyFont="1" applyBorder="1"/>
    <xf numFmtId="0" fontId="20" fillId="0" borderId="39" xfId="0" applyFont="1" applyBorder="1"/>
    <xf numFmtId="0" fontId="20" fillId="0" borderId="50" xfId="0" applyFont="1" applyBorder="1"/>
    <xf numFmtId="1" fontId="20" fillId="2" borderId="1" xfId="0" applyNumberFormat="1" applyFont="1" applyFill="1" applyBorder="1"/>
    <xf numFmtId="0" fontId="20" fillId="4" borderId="1" xfId="0" applyFont="1" applyFill="1" applyBorder="1"/>
    <xf numFmtId="0" fontId="20" fillId="2" borderId="1" xfId="0" applyFont="1" applyFill="1" applyBorder="1"/>
    <xf numFmtId="0" fontId="20" fillId="2" borderId="22" xfId="0" applyFont="1" applyFill="1" applyBorder="1"/>
    <xf numFmtId="0" fontId="20" fillId="0" borderId="51" xfId="0" applyFont="1" applyBorder="1"/>
    <xf numFmtId="0" fontId="20" fillId="0" borderId="1" xfId="0" applyFont="1" applyBorder="1"/>
    <xf numFmtId="0" fontId="20" fillId="0" borderId="22" xfId="0" applyFont="1" applyBorder="1"/>
    <xf numFmtId="0" fontId="20" fillId="0" borderId="42" xfId="0" applyFont="1" applyBorder="1"/>
    <xf numFmtId="0" fontId="20" fillId="0" borderId="52" xfId="0" applyFont="1" applyBorder="1"/>
    <xf numFmtId="0" fontId="20" fillId="3" borderId="51" xfId="0" applyFont="1" applyFill="1" applyBorder="1"/>
    <xf numFmtId="0" fontId="20" fillId="3" borderId="1" xfId="0" applyFont="1" applyFill="1" applyBorder="1"/>
    <xf numFmtId="0" fontId="20" fillId="3" borderId="22" xfId="0" applyFont="1" applyFill="1" applyBorder="1"/>
    <xf numFmtId="0" fontId="20" fillId="3" borderId="42" xfId="0" applyFont="1" applyFill="1" applyBorder="1"/>
    <xf numFmtId="0" fontId="20" fillId="3" borderId="52" xfId="0" applyFont="1" applyFill="1" applyBorder="1"/>
    <xf numFmtId="0" fontId="20" fillId="0" borderId="68" xfId="0" applyFont="1" applyBorder="1"/>
    <xf numFmtId="0" fontId="20" fillId="0" borderId="9" xfId="0" applyFont="1" applyBorder="1"/>
    <xf numFmtId="0" fontId="20" fillId="0" borderId="15" xfId="0" applyFont="1" applyBorder="1"/>
    <xf numFmtId="0" fontId="20" fillId="0" borderId="38" xfId="0" applyFont="1" applyBorder="1"/>
    <xf numFmtId="0" fontId="20" fillId="0" borderId="69" xfId="0" applyFont="1" applyBorder="1"/>
    <xf numFmtId="0" fontId="20" fillId="3" borderId="15" xfId="0" applyFont="1" applyFill="1" applyBorder="1"/>
    <xf numFmtId="0" fontId="20" fillId="3" borderId="38" xfId="0" applyFont="1" applyFill="1" applyBorder="1"/>
    <xf numFmtId="0" fontId="20" fillId="4" borderId="23" xfId="0" applyFont="1" applyFill="1" applyBorder="1"/>
    <xf numFmtId="0" fontId="20" fillId="2" borderId="30" xfId="0" applyFont="1" applyFill="1" applyBorder="1"/>
    <xf numFmtId="0" fontId="20" fillId="0" borderId="72" xfId="0" applyFont="1" applyBorder="1"/>
    <xf numFmtId="0" fontId="20" fillId="0" borderId="23" xfId="0" applyFont="1" applyBorder="1"/>
    <xf numFmtId="0" fontId="20" fillId="0" borderId="30" xfId="0" applyFont="1" applyBorder="1"/>
    <xf numFmtId="0" fontId="20" fillId="0" borderId="45" xfId="0" applyFont="1" applyBorder="1"/>
    <xf numFmtId="0" fontId="20" fillId="0" borderId="73" xfId="0" applyFont="1" applyBorder="1"/>
    <xf numFmtId="0" fontId="20" fillId="3" borderId="72" xfId="0" applyFont="1" applyFill="1" applyBorder="1"/>
    <xf numFmtId="0" fontId="20" fillId="3" borderId="23" xfId="0" applyFont="1" applyFill="1" applyBorder="1"/>
    <xf numFmtId="0" fontId="20" fillId="3" borderId="30" xfId="0" applyFont="1" applyFill="1" applyBorder="1"/>
    <xf numFmtId="0" fontId="20" fillId="3" borderId="45" xfId="0" applyFont="1" applyFill="1" applyBorder="1"/>
    <xf numFmtId="0" fontId="20" fillId="3" borderId="73" xfId="0" applyFont="1" applyFill="1" applyBorder="1"/>
    <xf numFmtId="1" fontId="2" fillId="0" borderId="11" xfId="0" applyNumberFormat="1" applyFont="1" applyBorder="1" applyAlignment="1" applyProtection="1">
      <alignment horizontal="center" shrinkToFit="1"/>
      <protection hidden="1"/>
    </xf>
    <xf numFmtId="1" fontId="2" fillId="0" borderId="50" xfId="0" applyNumberFormat="1" applyFont="1" applyBorder="1" applyAlignment="1" applyProtection="1">
      <alignment horizontal="center" shrinkToFit="1"/>
      <protection hidden="1"/>
    </xf>
    <xf numFmtId="49" fontId="10" fillId="7" borderId="96" xfId="0" applyNumberFormat="1" applyFont="1" applyFill="1" applyBorder="1" applyAlignment="1" applyProtection="1">
      <alignment horizontal="center" vertical="center"/>
      <protection hidden="1"/>
    </xf>
    <xf numFmtId="49" fontId="10" fillId="7" borderId="83" xfId="0" applyNumberFormat="1" applyFont="1" applyFill="1" applyBorder="1" applyAlignment="1" applyProtection="1">
      <alignment horizontal="center" vertical="center"/>
      <protection hidden="1"/>
    </xf>
    <xf numFmtId="0" fontId="1" fillId="0" borderId="92" xfId="0" applyFont="1" applyBorder="1" applyAlignment="1">
      <alignment horizontal="left" wrapText="1"/>
    </xf>
    <xf numFmtId="0" fontId="1" fillId="0" borderId="88" xfId="0" applyFont="1" applyBorder="1" applyAlignment="1">
      <alignment horizontal="left" wrapText="1"/>
    </xf>
    <xf numFmtId="0" fontId="1" fillId="0" borderId="89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8" fillId="0" borderId="7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1" fontId="2" fillId="0" borderId="12" xfId="0" applyNumberFormat="1" applyFont="1" applyBorder="1" applyAlignment="1" applyProtection="1">
      <alignment horizontal="center" vertical="center" textRotation="90" wrapText="1"/>
      <protection hidden="1"/>
    </xf>
    <xf numFmtId="1" fontId="2" fillId="0" borderId="11" xfId="0" applyNumberFormat="1" applyFont="1" applyBorder="1" applyAlignment="1" applyProtection="1">
      <alignment horizontal="center" vertical="center" textRotation="90" wrapText="1"/>
      <protection hidden="1"/>
    </xf>
    <xf numFmtId="1" fontId="2" fillId="0" borderId="1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9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0" fontId="0" fillId="0" borderId="2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7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16" fontId="0" fillId="0" borderId="79" xfId="0" applyNumberFormat="1" applyBorder="1" applyAlignment="1">
      <alignment horizontal="left" wrapText="1"/>
    </xf>
    <xf numFmtId="16" fontId="0" fillId="0" borderId="0" xfId="0" applyNumberFormat="1" applyBorder="1" applyAlignment="1">
      <alignment horizontal="left" wrapText="1"/>
    </xf>
    <xf numFmtId="16" fontId="0" fillId="0" borderId="27" xfId="0" applyNumberFormat="1" applyBorder="1" applyAlignment="1">
      <alignment horizontal="left" wrapText="1"/>
    </xf>
    <xf numFmtId="1" fontId="2" fillId="0" borderId="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31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25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1" fontId="2" fillId="0" borderId="89" xfId="0" applyNumberFormat="1" applyFont="1" applyBorder="1" applyAlignment="1" applyProtection="1">
      <alignment horizontal="center" vertical="center" wrapText="1"/>
      <protection hidden="1"/>
    </xf>
    <xf numFmtId="1" fontId="2" fillId="0" borderId="30" xfId="0" applyNumberFormat="1" applyFont="1" applyBorder="1" applyAlignment="1" applyProtection="1">
      <alignment horizontal="center" vertical="center" wrapText="1"/>
      <protection hidden="1"/>
    </xf>
    <xf numFmtId="1" fontId="2" fillId="0" borderId="27" xfId="0" applyNumberFormat="1" applyFont="1" applyBorder="1" applyAlignment="1" applyProtection="1">
      <alignment horizontal="center" vertical="center" wrapText="1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hidden="1"/>
    </xf>
    <xf numFmtId="1" fontId="2" fillId="0" borderId="49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1" fontId="2" fillId="0" borderId="50" xfId="0" applyNumberFormat="1" applyFont="1" applyBorder="1" applyAlignment="1" applyProtection="1">
      <alignment horizontal="center"/>
      <protection hidden="1"/>
    </xf>
    <xf numFmtId="0" fontId="0" fillId="0" borderId="10" xfId="0" applyFill="1" applyBorder="1" applyAlignment="1">
      <alignment horizontal="left"/>
    </xf>
    <xf numFmtId="1" fontId="2" fillId="0" borderId="39" xfId="0" applyNumberFormat="1" applyFont="1" applyBorder="1" applyAlignment="1" applyProtection="1">
      <alignment horizontal="center" vertical="center" shrinkToFit="1"/>
      <protection hidden="1"/>
    </xf>
    <xf numFmtId="1" fontId="2" fillId="0" borderId="11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7" xfId="0" applyNumberFormat="1" applyFont="1" applyBorder="1" applyAlignment="1" applyProtection="1">
      <alignment horizontal="center" vertical="center" shrinkToFit="1"/>
      <protection hidden="1"/>
    </xf>
    <xf numFmtId="1" fontId="3" fillId="0" borderId="70" xfId="0" applyNumberFormat="1" applyFont="1" applyBorder="1" applyAlignment="1" applyProtection="1">
      <alignment horizontal="center" textRotation="90"/>
      <protection hidden="1"/>
    </xf>
    <xf numFmtId="1" fontId="3" fillId="0" borderId="94" xfId="0" applyNumberFormat="1" applyFont="1" applyBorder="1" applyAlignment="1" applyProtection="1">
      <alignment horizontal="center" textRotation="90"/>
      <protection hidden="1"/>
    </xf>
    <xf numFmtId="1" fontId="2" fillId="0" borderId="7" xfId="0" applyNumberFormat="1" applyFont="1" applyBorder="1" applyAlignment="1" applyProtection="1">
      <alignment horizontal="center" shrinkToFit="1"/>
      <protection hidden="1"/>
    </xf>
    <xf numFmtId="1" fontId="3" fillId="0" borderId="40" xfId="0" applyNumberFormat="1" applyFont="1" applyBorder="1" applyAlignment="1" applyProtection="1">
      <alignment horizontal="center" textRotation="90"/>
      <protection hidden="1"/>
    </xf>
    <xf numFmtId="1" fontId="3" fillId="0" borderId="95" xfId="0" applyNumberFormat="1" applyFont="1" applyBorder="1" applyAlignment="1" applyProtection="1">
      <alignment horizontal="center" textRotation="90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horizontal="center"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1" fontId="2" fillId="0" borderId="15" xfId="0" applyNumberFormat="1" applyFont="1" applyBorder="1" applyAlignment="1" applyProtection="1">
      <alignment horizontal="center" vertical="center" wrapText="1"/>
      <protection hidden="1"/>
    </xf>
    <xf numFmtId="0" fontId="2" fillId="0" borderId="97" xfId="0" applyNumberFormat="1" applyFont="1" applyBorder="1" applyAlignment="1" applyProtection="1">
      <alignment horizontal="center" vertical="center" shrinkToFit="1"/>
      <protection hidden="1"/>
    </xf>
    <xf numFmtId="0" fontId="2" fillId="0" borderId="35" xfId="0" applyNumberFormat="1" applyFont="1" applyBorder="1" applyAlignment="1" applyProtection="1">
      <alignment horizontal="center" vertical="center" shrinkToFit="1"/>
      <protection hidden="1"/>
    </xf>
    <xf numFmtId="0" fontId="2" fillId="0" borderId="98" xfId="0" applyNumberFormat="1" applyFont="1" applyBorder="1" applyAlignment="1" applyProtection="1">
      <alignment horizontal="center" vertical="center" wrapText="1"/>
      <protection hidden="1"/>
    </xf>
    <xf numFmtId="0" fontId="2" fillId="0" borderId="35" xfId="0" applyNumberFormat="1" applyFont="1" applyBorder="1" applyAlignment="1" applyProtection="1">
      <alignment horizontal="center" vertical="center" wrapText="1"/>
      <protection hidden="1"/>
    </xf>
    <xf numFmtId="0" fontId="2" fillId="0" borderId="97" xfId="0" applyNumberFormat="1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>
      <alignment horizontal="center" wrapText="1"/>
    </xf>
    <xf numFmtId="49" fontId="2" fillId="0" borderId="4" xfId="0" applyNumberFormat="1" applyFont="1" applyBorder="1" applyAlignment="1" applyProtection="1">
      <alignment horizontal="left" wrapText="1"/>
      <protection hidden="1"/>
    </xf>
    <xf numFmtId="49" fontId="2" fillId="0" borderId="80" xfId="0" applyNumberFormat="1" applyFont="1" applyBorder="1" applyAlignment="1" applyProtection="1">
      <alignment horizontal="left" wrapText="1"/>
      <protection hidden="1"/>
    </xf>
    <xf numFmtId="49" fontId="2" fillId="0" borderId="93" xfId="0" applyNumberFormat="1" applyFont="1" applyBorder="1" applyAlignment="1" applyProtection="1">
      <alignment horizontal="left" wrapText="1"/>
      <protection hidden="1"/>
    </xf>
    <xf numFmtId="49" fontId="2" fillId="0" borderId="16" xfId="0" applyNumberFormat="1" applyFont="1" applyBorder="1" applyAlignment="1" applyProtection="1">
      <alignment horizontal="left" wrapText="1"/>
      <protection hidden="1"/>
    </xf>
    <xf numFmtId="49" fontId="2" fillId="0" borderId="23" xfId="0" applyNumberFormat="1" applyFont="1" applyBorder="1" applyAlignment="1" applyProtection="1">
      <alignment horizontal="left" wrapText="1"/>
      <protection hidden="1"/>
    </xf>
    <xf numFmtId="49" fontId="2" fillId="0" borderId="99" xfId="0" applyNumberFormat="1" applyFont="1" applyBorder="1" applyAlignment="1" applyProtection="1">
      <alignment horizontal="left" wrapText="1"/>
      <protection hidden="1"/>
    </xf>
    <xf numFmtId="49" fontId="2" fillId="0" borderId="13" xfId="0" applyNumberFormat="1" applyFont="1" applyBorder="1" applyAlignment="1" applyProtection="1">
      <alignment horizontal="center" vertical="center" wrapText="1"/>
      <protection hidden="1"/>
    </xf>
    <xf numFmtId="49" fontId="2" fillId="0" borderId="15" xfId="0" applyNumberFormat="1" applyFont="1" applyBorder="1" applyAlignment="1" applyProtection="1">
      <alignment horizontal="center" vertical="center" wrapText="1"/>
      <protection hidden="1"/>
    </xf>
    <xf numFmtId="1" fontId="2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17" xfId="0" applyNumberFormat="1" applyFont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Border="1" applyAlignment="1" applyProtection="1">
      <alignment horizontal="center" textRotation="90"/>
      <protection hidden="1"/>
    </xf>
    <xf numFmtId="49" fontId="2" fillId="0" borderId="11" xfId="0" applyNumberFormat="1" applyFont="1" applyBorder="1" applyAlignment="1" applyProtection="1">
      <alignment horizontal="center"/>
      <protection hidden="1"/>
    </xf>
    <xf numFmtId="49" fontId="2" fillId="0" borderId="1" xfId="0" applyNumberFormat="1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44</xdr:col>
      <xdr:colOff>188119</xdr:colOff>
      <xdr:row>41</xdr:row>
      <xdr:rowOff>124895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69590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2;&#1091;&#1088;&#1079;&#1072;&#1085;&#1086;&#1074;&#1072;\Application%20Data\Microsoft\Excel\Program%20Files\MMIS%20Lab\SPO\Sp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3"/>
  <sheetViews>
    <sheetView tabSelected="1" view="pageBreakPreview" zoomScale="80" zoomScaleSheetLayoutView="80" workbookViewId="0"/>
  </sheetViews>
  <sheetFormatPr defaultRowHeight="12.75" x14ac:dyDescent="0.2"/>
  <cols>
    <col min="2" max="28" width="3.28515625" customWidth="1"/>
    <col min="29" max="29" width="3.85546875" customWidth="1"/>
    <col min="30" max="53" width="3.28515625" customWidth="1"/>
    <col min="54" max="54" width="5.85546875" customWidth="1"/>
    <col min="55" max="55" width="5.5703125" customWidth="1"/>
    <col min="56" max="56" width="6.42578125" customWidth="1"/>
    <col min="57" max="57" width="5.42578125" customWidth="1"/>
    <col min="58" max="58" width="6.140625" customWidth="1"/>
    <col min="59" max="59" width="5" customWidth="1"/>
    <col min="60" max="60" width="7" customWidth="1"/>
    <col min="61" max="61" width="6.28515625" customWidth="1"/>
    <col min="62" max="62" width="5.7109375" customWidth="1"/>
    <col min="63" max="63" width="6.28515625" customWidth="1"/>
    <col min="64" max="64" width="6" customWidth="1"/>
    <col min="65" max="65" width="6.28515625" customWidth="1"/>
  </cols>
  <sheetData>
    <row r="2" spans="1:1" x14ac:dyDescent="0.2">
      <c r="A2" s="42"/>
    </row>
    <row r="3" spans="1:1" x14ac:dyDescent="0.2">
      <c r="A3" s="42"/>
    </row>
  </sheetData>
  <phoneticPr fontId="0" type="noConversion"/>
  <printOptions horizontalCentered="1" verticalCentered="1"/>
  <pageMargins left="0.56999999999999995" right="3.937007874015748E-2" top="0.1" bottom="3.937007874015748E-2" header="0" footer="0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1"/>
  <sheetViews>
    <sheetView view="pageBreakPreview" topLeftCell="A34" zoomScaleSheetLayoutView="100" workbookViewId="0">
      <pane xSplit="2" topLeftCell="H1" activePane="topRight" state="frozen"/>
      <selection activeCell="A7" sqref="A7"/>
      <selection pane="topRight" activeCell="B42" sqref="B42"/>
    </sheetView>
  </sheetViews>
  <sheetFormatPr defaultRowHeight="12.75" x14ac:dyDescent="0.2"/>
  <cols>
    <col min="1" max="1" width="9.140625" style="4"/>
    <col min="2" max="2" width="28.28515625" style="4" customWidth="1"/>
    <col min="3" max="3" width="20.7109375" customWidth="1"/>
    <col min="4" max="4" width="5.85546875" customWidth="1"/>
    <col min="5" max="5" width="6.42578125" customWidth="1"/>
    <col min="6" max="6" width="7.42578125" customWidth="1"/>
    <col min="7" max="7" width="6.28515625" customWidth="1"/>
    <col min="8" max="8" width="8.140625" customWidth="1"/>
    <col min="9" max="11" width="6.28515625" customWidth="1"/>
    <col min="12" max="12" width="5.5703125" customWidth="1"/>
    <col min="13" max="14" width="4.28515625" customWidth="1"/>
    <col min="15" max="15" width="5.28515625" customWidth="1"/>
    <col min="16" max="17" width="4.28515625" customWidth="1"/>
    <col min="18" max="18" width="5.42578125" customWidth="1"/>
    <col min="19" max="20" width="4.28515625" customWidth="1"/>
    <col min="21" max="22" width="5.140625" customWidth="1"/>
    <col min="23" max="23" width="4.28515625" customWidth="1"/>
    <col min="24" max="24" width="5.7109375" customWidth="1"/>
    <col min="25" max="26" width="4.28515625" customWidth="1"/>
    <col min="27" max="27" width="5.5703125" customWidth="1"/>
    <col min="28" max="29" width="4.28515625" customWidth="1"/>
  </cols>
  <sheetData>
    <row r="1" spans="1:29" ht="18.75" customHeight="1" thickBot="1" x14ac:dyDescent="0.3">
      <c r="A1" s="91"/>
      <c r="B1" s="428" t="s">
        <v>90</v>
      </c>
      <c r="C1" s="428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29" x14ac:dyDescent="0.2">
      <c r="A2" s="429" t="s">
        <v>0</v>
      </c>
      <c r="B2" s="432" t="s">
        <v>1</v>
      </c>
      <c r="C2" s="435" t="s">
        <v>2</v>
      </c>
      <c r="D2" s="437" t="s">
        <v>3</v>
      </c>
      <c r="E2" s="438"/>
      <c r="F2" s="374" t="s">
        <v>4</v>
      </c>
      <c r="G2" s="395" t="s">
        <v>5</v>
      </c>
      <c r="H2" s="396"/>
      <c r="I2" s="396"/>
      <c r="J2" s="396"/>
      <c r="K2" s="39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5"/>
    </row>
    <row r="3" spans="1:29" x14ac:dyDescent="0.2">
      <c r="A3" s="430"/>
      <c r="B3" s="433"/>
      <c r="C3" s="436"/>
      <c r="D3" s="400"/>
      <c r="E3" s="401"/>
      <c r="F3" s="375"/>
      <c r="G3" s="398" t="s">
        <v>6</v>
      </c>
      <c r="H3" s="399"/>
      <c r="I3" s="402"/>
      <c r="J3" s="402"/>
      <c r="K3" s="403"/>
      <c r="L3" s="404" t="s">
        <v>7</v>
      </c>
      <c r="M3" s="405"/>
      <c r="N3" s="405"/>
      <c r="O3" s="405"/>
      <c r="P3" s="405"/>
      <c r="Q3" s="406"/>
      <c r="R3" s="404" t="s">
        <v>8</v>
      </c>
      <c r="S3" s="405"/>
      <c r="T3" s="405"/>
      <c r="U3" s="405"/>
      <c r="V3" s="405"/>
      <c r="W3" s="406"/>
      <c r="X3" s="404" t="s">
        <v>9</v>
      </c>
      <c r="Y3" s="402"/>
      <c r="Z3" s="402"/>
      <c r="AA3" s="402"/>
      <c r="AB3" s="402"/>
      <c r="AC3" s="418"/>
    </row>
    <row r="4" spans="1:29" ht="12.75" customHeight="1" x14ac:dyDescent="0.2">
      <c r="A4" s="430"/>
      <c r="B4" s="433"/>
      <c r="C4" s="439" t="s">
        <v>10</v>
      </c>
      <c r="D4" s="400"/>
      <c r="E4" s="401"/>
      <c r="F4" s="375"/>
      <c r="G4" s="400"/>
      <c r="H4" s="401"/>
      <c r="I4" s="419" t="s">
        <v>11</v>
      </c>
      <c r="J4" s="419" t="s">
        <v>12</v>
      </c>
      <c r="K4" s="398" t="s">
        <v>13</v>
      </c>
      <c r="L4" s="411" t="s">
        <v>14</v>
      </c>
      <c r="M4" s="409"/>
      <c r="N4" s="412"/>
      <c r="O4" s="408" t="s">
        <v>15</v>
      </c>
      <c r="P4" s="409"/>
      <c r="Q4" s="410"/>
      <c r="R4" s="411" t="s">
        <v>16</v>
      </c>
      <c r="S4" s="409"/>
      <c r="T4" s="412"/>
      <c r="U4" s="408" t="s">
        <v>17</v>
      </c>
      <c r="V4" s="409"/>
      <c r="W4" s="410"/>
      <c r="X4" s="411" t="s">
        <v>18</v>
      </c>
      <c r="Y4" s="409"/>
      <c r="Z4" s="412"/>
      <c r="AA4" s="408" t="s">
        <v>19</v>
      </c>
      <c r="AB4" s="409"/>
      <c r="AC4" s="410"/>
    </row>
    <row r="5" spans="1:29" ht="23.25" customHeight="1" x14ac:dyDescent="0.2">
      <c r="A5" s="430"/>
      <c r="B5" s="433"/>
      <c r="C5" s="440"/>
      <c r="D5" s="400"/>
      <c r="E5" s="401"/>
      <c r="F5" s="375"/>
      <c r="G5" s="400"/>
      <c r="H5" s="401"/>
      <c r="I5" s="420"/>
      <c r="J5" s="420"/>
      <c r="K5" s="400"/>
      <c r="L5" s="425">
        <v>17</v>
      </c>
      <c r="M5" s="426"/>
      <c r="N5" s="103" t="s">
        <v>20</v>
      </c>
      <c r="O5" s="427">
        <v>22</v>
      </c>
      <c r="P5" s="426"/>
      <c r="Q5" s="193" t="s">
        <v>20</v>
      </c>
      <c r="R5" s="425">
        <v>16</v>
      </c>
      <c r="S5" s="426"/>
      <c r="T5" s="103" t="s">
        <v>20</v>
      </c>
      <c r="U5" s="427">
        <v>16</v>
      </c>
      <c r="V5" s="426"/>
      <c r="W5" s="193" t="s">
        <v>20</v>
      </c>
      <c r="X5" s="425">
        <v>16</v>
      </c>
      <c r="Y5" s="426"/>
      <c r="Z5" s="103" t="s">
        <v>20</v>
      </c>
      <c r="AA5" s="423">
        <v>10</v>
      </c>
      <c r="AB5" s="424"/>
      <c r="AC5" s="193" t="s">
        <v>20</v>
      </c>
    </row>
    <row r="6" spans="1:29" ht="21.75" customHeight="1" x14ac:dyDescent="0.2">
      <c r="A6" s="430"/>
      <c r="B6" s="433"/>
      <c r="C6" s="440"/>
      <c r="D6" s="400"/>
      <c r="E6" s="401"/>
      <c r="F6" s="375"/>
      <c r="G6" s="400"/>
      <c r="H6" s="401"/>
      <c r="I6" s="421"/>
      <c r="J6" s="421"/>
      <c r="K6" s="422"/>
      <c r="L6" s="413" t="s">
        <v>6</v>
      </c>
      <c r="M6" s="356" t="s">
        <v>21</v>
      </c>
      <c r="N6" s="415"/>
      <c r="O6" s="416" t="s">
        <v>6</v>
      </c>
      <c r="P6" s="356" t="s">
        <v>21</v>
      </c>
      <c r="Q6" s="357"/>
      <c r="R6" s="413" t="s">
        <v>6</v>
      </c>
      <c r="S6" s="356" t="s">
        <v>21</v>
      </c>
      <c r="T6" s="415"/>
      <c r="U6" s="416" t="s">
        <v>6</v>
      </c>
      <c r="V6" s="356" t="s">
        <v>21</v>
      </c>
      <c r="W6" s="357"/>
      <c r="X6" s="413" t="s">
        <v>6</v>
      </c>
      <c r="Y6" s="356" t="s">
        <v>21</v>
      </c>
      <c r="Z6" s="415"/>
      <c r="AA6" s="416" t="s">
        <v>6</v>
      </c>
      <c r="AB6" s="356" t="s">
        <v>21</v>
      </c>
      <c r="AC6" s="357"/>
    </row>
    <row r="7" spans="1:29" ht="75.75" thickBot="1" x14ac:dyDescent="0.25">
      <c r="A7" s="431"/>
      <c r="B7" s="434"/>
      <c r="C7" s="441"/>
      <c r="D7" s="1" t="s">
        <v>22</v>
      </c>
      <c r="E7" s="1" t="s">
        <v>23</v>
      </c>
      <c r="F7" s="376"/>
      <c r="G7" s="1" t="s">
        <v>22</v>
      </c>
      <c r="H7" s="1" t="s">
        <v>23</v>
      </c>
      <c r="I7" s="1" t="s">
        <v>23</v>
      </c>
      <c r="J7" s="1" t="s">
        <v>23</v>
      </c>
      <c r="K7" s="32" t="s">
        <v>23</v>
      </c>
      <c r="L7" s="414"/>
      <c r="M7" s="2" t="s">
        <v>24</v>
      </c>
      <c r="N7" s="104" t="s">
        <v>25</v>
      </c>
      <c r="O7" s="417"/>
      <c r="P7" s="2" t="s">
        <v>24</v>
      </c>
      <c r="Q7" s="194" t="s">
        <v>25</v>
      </c>
      <c r="R7" s="414"/>
      <c r="S7" s="2" t="s">
        <v>24</v>
      </c>
      <c r="T7" s="104" t="s">
        <v>25</v>
      </c>
      <c r="U7" s="417"/>
      <c r="V7" s="2" t="s">
        <v>24</v>
      </c>
      <c r="W7" s="194" t="s">
        <v>25</v>
      </c>
      <c r="X7" s="414"/>
      <c r="Y7" s="2" t="s">
        <v>24</v>
      </c>
      <c r="Z7" s="104" t="s">
        <v>25</v>
      </c>
      <c r="AA7" s="417"/>
      <c r="AB7" s="2" t="s">
        <v>24</v>
      </c>
      <c r="AC7" s="194" t="s">
        <v>25</v>
      </c>
    </row>
    <row r="8" spans="1:29" ht="13.5" thickBot="1" x14ac:dyDescent="0.25">
      <c r="A8" s="3">
        <v>1</v>
      </c>
      <c r="B8" s="25">
        <v>2</v>
      </c>
      <c r="C8" s="27">
        <v>3</v>
      </c>
      <c r="D8" s="26">
        <v>4</v>
      </c>
      <c r="E8" s="21">
        <v>8</v>
      </c>
      <c r="F8" s="21">
        <v>9</v>
      </c>
      <c r="G8" s="21">
        <v>10</v>
      </c>
      <c r="H8" s="21">
        <v>11</v>
      </c>
      <c r="I8" s="21">
        <v>13</v>
      </c>
      <c r="J8" s="21">
        <v>15</v>
      </c>
      <c r="K8" s="22">
        <v>17</v>
      </c>
      <c r="L8" s="195">
        <v>18</v>
      </c>
      <c r="M8" s="23">
        <v>19</v>
      </c>
      <c r="N8" s="105">
        <v>20</v>
      </c>
      <c r="O8" s="111">
        <v>21</v>
      </c>
      <c r="P8" s="23">
        <v>22</v>
      </c>
      <c r="Q8" s="196">
        <v>23</v>
      </c>
      <c r="R8" s="195">
        <v>24</v>
      </c>
      <c r="S8" s="23">
        <v>25</v>
      </c>
      <c r="T8" s="105">
        <v>26</v>
      </c>
      <c r="U8" s="111">
        <v>27</v>
      </c>
      <c r="V8" s="23">
        <v>28</v>
      </c>
      <c r="W8" s="196">
        <v>29</v>
      </c>
      <c r="X8" s="244">
        <v>30</v>
      </c>
      <c r="Y8" s="23">
        <v>31</v>
      </c>
      <c r="Z8" s="105">
        <v>32</v>
      </c>
      <c r="AA8" s="143">
        <v>33</v>
      </c>
      <c r="AB8" s="23">
        <v>34</v>
      </c>
      <c r="AC8" s="196">
        <v>35</v>
      </c>
    </row>
    <row r="9" spans="1:29" ht="28.5" customHeight="1" thickBot="1" x14ac:dyDescent="0.3">
      <c r="A9" s="6" t="s">
        <v>26</v>
      </c>
      <c r="B9" s="18" t="s">
        <v>27</v>
      </c>
      <c r="C9" s="186"/>
      <c r="D9" s="179">
        <v>2106</v>
      </c>
      <c r="E9" s="34">
        <f>H9*1.5</f>
        <v>2106</v>
      </c>
      <c r="F9" s="34">
        <f t="shared" ref="F9:K9" si="0">F10+F20</f>
        <v>760.5</v>
      </c>
      <c r="G9" s="35">
        <v>1404</v>
      </c>
      <c r="H9" s="34">
        <f>H10</f>
        <v>1404</v>
      </c>
      <c r="I9" s="34">
        <f t="shared" si="0"/>
        <v>850</v>
      </c>
      <c r="J9" s="34">
        <f t="shared" si="0"/>
        <v>442</v>
      </c>
      <c r="K9" s="36">
        <f t="shared" si="0"/>
        <v>0</v>
      </c>
      <c r="L9" s="197">
        <f t="shared" ref="L9:Q9" si="1">SUM(L11:L22)</f>
        <v>612</v>
      </c>
      <c r="M9" s="80">
        <f t="shared" si="1"/>
        <v>187</v>
      </c>
      <c r="N9" s="106">
        <f t="shared" si="1"/>
        <v>0</v>
      </c>
      <c r="O9" s="127">
        <f t="shared" si="1"/>
        <v>792</v>
      </c>
      <c r="P9" s="80">
        <f t="shared" si="1"/>
        <v>278</v>
      </c>
      <c r="Q9" s="198">
        <f t="shared" si="1"/>
        <v>0</v>
      </c>
      <c r="R9" s="223">
        <f t="shared" ref="R9:AC9" si="2">R23+R30+R33</f>
        <v>576</v>
      </c>
      <c r="S9" s="80">
        <f t="shared" si="2"/>
        <v>372</v>
      </c>
      <c r="T9" s="106">
        <f t="shared" si="2"/>
        <v>0</v>
      </c>
      <c r="U9" s="127">
        <f t="shared" si="2"/>
        <v>576</v>
      </c>
      <c r="V9" s="80">
        <f t="shared" si="2"/>
        <v>386</v>
      </c>
      <c r="W9" s="198">
        <f t="shared" si="2"/>
        <v>30</v>
      </c>
      <c r="X9" s="223">
        <f t="shared" si="2"/>
        <v>576</v>
      </c>
      <c r="Y9" s="80">
        <f t="shared" si="2"/>
        <v>387</v>
      </c>
      <c r="Z9" s="106">
        <f t="shared" si="2"/>
        <v>0</v>
      </c>
      <c r="AA9" s="127">
        <f t="shared" si="2"/>
        <v>360</v>
      </c>
      <c r="AB9" s="80">
        <f t="shared" si="2"/>
        <v>268</v>
      </c>
      <c r="AC9" s="198">
        <f t="shared" si="2"/>
        <v>20</v>
      </c>
    </row>
    <row r="10" spans="1:29" ht="23.25" thickBot="1" x14ac:dyDescent="0.25">
      <c r="A10" s="7" t="s">
        <v>28</v>
      </c>
      <c r="B10" s="19" t="s">
        <v>29</v>
      </c>
      <c r="C10" s="187"/>
      <c r="D10" s="180"/>
      <c r="E10" s="62">
        <f>SUM(E11:E22)</f>
        <v>2106</v>
      </c>
      <c r="F10" s="62">
        <f>E10-H10</f>
        <v>702</v>
      </c>
      <c r="G10" s="41"/>
      <c r="H10" s="40">
        <f>SUM(H11:H22)</f>
        <v>1404</v>
      </c>
      <c r="I10" s="40">
        <f>SUM(I11:I19)</f>
        <v>771</v>
      </c>
      <c r="J10" s="40">
        <f>SUM(J11:J19)</f>
        <v>404</v>
      </c>
      <c r="K10" s="48">
        <f>SUM(K11:K19)</f>
        <v>0</v>
      </c>
      <c r="L10" s="199"/>
      <c r="M10" s="47"/>
      <c r="N10" s="107"/>
      <c r="O10" s="112"/>
      <c r="P10" s="47"/>
      <c r="Q10" s="200"/>
      <c r="R10" s="199"/>
      <c r="S10" s="47"/>
      <c r="T10" s="107"/>
      <c r="U10" s="112"/>
      <c r="V10" s="47"/>
      <c r="W10" s="200"/>
      <c r="X10" s="199"/>
      <c r="Y10" s="47"/>
      <c r="Z10" s="107"/>
      <c r="AA10" s="112"/>
      <c r="AB10" s="47"/>
      <c r="AC10" s="200"/>
    </row>
    <row r="11" spans="1:29" ht="15" x14ac:dyDescent="0.2">
      <c r="A11" s="8" t="s">
        <v>132</v>
      </c>
      <c r="B11" s="86" t="s">
        <v>133</v>
      </c>
      <c r="C11" s="270" t="s">
        <v>95</v>
      </c>
      <c r="D11" s="185"/>
      <c r="E11" s="271">
        <f>H11*1.5</f>
        <v>175.5</v>
      </c>
      <c r="F11" s="271">
        <f t="shared" ref="F11:F22" si="3">E11-H11</f>
        <v>58.5</v>
      </c>
      <c r="G11" s="272"/>
      <c r="H11" s="273">
        <f>L11+O11+R11+U11+X11+AA11</f>
        <v>117</v>
      </c>
      <c r="I11" s="273">
        <f>H11-J11</f>
        <v>69</v>
      </c>
      <c r="J11" s="273">
        <f>M11+P11+S11+V11+Y11+AB11</f>
        <v>48</v>
      </c>
      <c r="K11" s="274"/>
      <c r="L11" s="275">
        <v>51</v>
      </c>
      <c r="M11" s="276">
        <v>20</v>
      </c>
      <c r="N11" s="277"/>
      <c r="O11" s="278">
        <v>66</v>
      </c>
      <c r="P11" s="276">
        <v>28</v>
      </c>
      <c r="Q11" s="279"/>
      <c r="R11" s="224"/>
      <c r="S11" s="82"/>
      <c r="T11" s="134"/>
      <c r="U11" s="113"/>
      <c r="V11" s="82"/>
      <c r="W11" s="225"/>
      <c r="X11" s="224"/>
      <c r="Y11" s="82"/>
      <c r="Z11" s="134"/>
      <c r="AA11" s="113"/>
      <c r="AB11" s="82"/>
      <c r="AC11" s="225"/>
    </row>
    <row r="12" spans="1:29" ht="15" x14ac:dyDescent="0.2">
      <c r="A12" s="12" t="s">
        <v>134</v>
      </c>
      <c r="B12" s="280" t="s">
        <v>30</v>
      </c>
      <c r="C12" s="281" t="s">
        <v>97</v>
      </c>
      <c r="D12" s="185"/>
      <c r="E12" s="271">
        <f>H12*1.5</f>
        <v>325.5</v>
      </c>
      <c r="F12" s="271">
        <f t="shared" si="3"/>
        <v>108.5</v>
      </c>
      <c r="G12" s="282"/>
      <c r="H12" s="283">
        <f t="shared" ref="H12:H22" si="4">L12+O12+R12+U12+X12+AA12</f>
        <v>217</v>
      </c>
      <c r="I12" s="283">
        <f t="shared" ref="I12:I22" si="5">H12-J12</f>
        <v>187</v>
      </c>
      <c r="J12" s="283">
        <f t="shared" ref="J12:J22" si="6">M12+P12+S12+V12+Y12+AB12</f>
        <v>30</v>
      </c>
      <c r="K12" s="274"/>
      <c r="L12" s="284">
        <v>85</v>
      </c>
      <c r="M12" s="285">
        <v>10</v>
      </c>
      <c r="N12" s="286"/>
      <c r="O12" s="287">
        <v>132</v>
      </c>
      <c r="P12" s="285">
        <v>20</v>
      </c>
      <c r="Q12" s="279"/>
      <c r="R12" s="226"/>
      <c r="S12" s="83"/>
      <c r="T12" s="135"/>
      <c r="U12" s="114"/>
      <c r="V12" s="83"/>
      <c r="W12" s="227"/>
      <c r="X12" s="226"/>
      <c r="Y12" s="83"/>
      <c r="Z12" s="135"/>
      <c r="AA12" s="114"/>
      <c r="AB12" s="83"/>
      <c r="AC12" s="227"/>
    </row>
    <row r="13" spans="1:29" ht="15" x14ac:dyDescent="0.2">
      <c r="A13" s="12" t="s">
        <v>135</v>
      </c>
      <c r="B13" s="74" t="s">
        <v>31</v>
      </c>
      <c r="C13" s="281" t="s">
        <v>97</v>
      </c>
      <c r="D13" s="182"/>
      <c r="E13" s="271">
        <f>H13*1.5</f>
        <v>175.5</v>
      </c>
      <c r="F13" s="271">
        <f t="shared" si="3"/>
        <v>58.5</v>
      </c>
      <c r="G13" s="282"/>
      <c r="H13" s="283">
        <f t="shared" si="4"/>
        <v>117</v>
      </c>
      <c r="I13" s="283">
        <f t="shared" si="5"/>
        <v>78</v>
      </c>
      <c r="J13" s="283">
        <f t="shared" si="6"/>
        <v>39</v>
      </c>
      <c r="K13" s="288"/>
      <c r="L13" s="284">
        <v>51</v>
      </c>
      <c r="M13" s="285">
        <v>17</v>
      </c>
      <c r="N13" s="289"/>
      <c r="O13" s="290">
        <v>66</v>
      </c>
      <c r="P13" s="285">
        <v>22</v>
      </c>
      <c r="Q13" s="291"/>
      <c r="R13" s="226"/>
      <c r="S13" s="83"/>
      <c r="T13" s="135"/>
      <c r="U13" s="114"/>
      <c r="V13" s="83"/>
      <c r="W13" s="227"/>
      <c r="X13" s="226"/>
      <c r="Y13" s="83"/>
      <c r="Z13" s="135"/>
      <c r="AA13" s="114"/>
      <c r="AB13" s="83"/>
      <c r="AC13" s="227"/>
    </row>
    <row r="14" spans="1:29" ht="15" x14ac:dyDescent="0.2">
      <c r="A14" s="12" t="s">
        <v>136</v>
      </c>
      <c r="B14" s="10" t="s">
        <v>35</v>
      </c>
      <c r="C14" s="281" t="s">
        <v>95</v>
      </c>
      <c r="D14" s="182"/>
      <c r="E14" s="283">
        <f>H14*1.5</f>
        <v>234</v>
      </c>
      <c r="F14" s="283">
        <f>E14-H14</f>
        <v>78</v>
      </c>
      <c r="G14" s="282"/>
      <c r="H14" s="283">
        <f t="shared" si="4"/>
        <v>156</v>
      </c>
      <c r="I14" s="283">
        <f>H14-J14</f>
        <v>86</v>
      </c>
      <c r="J14" s="283">
        <f t="shared" si="6"/>
        <v>70</v>
      </c>
      <c r="K14" s="288"/>
      <c r="L14" s="284">
        <v>68</v>
      </c>
      <c r="M14" s="285">
        <v>30</v>
      </c>
      <c r="N14" s="289"/>
      <c r="O14" s="290">
        <v>88</v>
      </c>
      <c r="P14" s="285">
        <v>40</v>
      </c>
      <c r="Q14" s="291"/>
      <c r="R14" s="226"/>
      <c r="S14" s="83"/>
      <c r="T14" s="135"/>
      <c r="U14" s="114"/>
      <c r="V14" s="83"/>
      <c r="W14" s="227"/>
      <c r="X14" s="226"/>
      <c r="Y14" s="83"/>
      <c r="Z14" s="135"/>
      <c r="AA14" s="114"/>
      <c r="AB14" s="83"/>
      <c r="AC14" s="227"/>
    </row>
    <row r="15" spans="1:29" ht="15" x14ac:dyDescent="0.2">
      <c r="A15" s="12" t="s">
        <v>137</v>
      </c>
      <c r="B15" s="74" t="s">
        <v>32</v>
      </c>
      <c r="C15" s="281" t="s">
        <v>95</v>
      </c>
      <c r="D15" s="182"/>
      <c r="E15" s="292">
        <f t="shared" ref="E15:E22" si="7">H15*1.5</f>
        <v>234</v>
      </c>
      <c r="F15" s="271">
        <f t="shared" si="3"/>
        <v>78</v>
      </c>
      <c r="G15" s="282"/>
      <c r="H15" s="283">
        <f t="shared" si="4"/>
        <v>156</v>
      </c>
      <c r="I15" s="283">
        <f t="shared" si="5"/>
        <v>150</v>
      </c>
      <c r="J15" s="283">
        <f t="shared" si="6"/>
        <v>6</v>
      </c>
      <c r="K15" s="288"/>
      <c r="L15" s="284">
        <v>68</v>
      </c>
      <c r="M15" s="285">
        <v>4</v>
      </c>
      <c r="N15" s="289"/>
      <c r="O15" s="290">
        <v>88</v>
      </c>
      <c r="P15" s="285">
        <v>2</v>
      </c>
      <c r="Q15" s="291"/>
      <c r="R15" s="226"/>
      <c r="S15" s="83"/>
      <c r="T15" s="135"/>
      <c r="U15" s="114"/>
      <c r="V15" s="83"/>
      <c r="W15" s="227"/>
      <c r="X15" s="226"/>
      <c r="Y15" s="83"/>
      <c r="Z15" s="135"/>
      <c r="AA15" s="114"/>
      <c r="AB15" s="83"/>
      <c r="AC15" s="227"/>
    </row>
    <row r="16" spans="1:29" ht="15" x14ac:dyDescent="0.2">
      <c r="A16" s="12" t="s">
        <v>138</v>
      </c>
      <c r="B16" s="293" t="s">
        <v>34</v>
      </c>
      <c r="C16" s="294" t="s">
        <v>139</v>
      </c>
      <c r="D16" s="295"/>
      <c r="E16" s="292">
        <f t="shared" si="7"/>
        <v>175.5</v>
      </c>
      <c r="F16" s="292">
        <f>E16-H16</f>
        <v>58.5</v>
      </c>
      <c r="G16" s="296"/>
      <c r="H16" s="283">
        <f t="shared" si="4"/>
        <v>117</v>
      </c>
      <c r="I16" s="297">
        <f>H16-J16</f>
        <v>4</v>
      </c>
      <c r="J16" s="283">
        <f t="shared" si="6"/>
        <v>113</v>
      </c>
      <c r="K16" s="298"/>
      <c r="L16" s="299">
        <v>51</v>
      </c>
      <c r="M16" s="300">
        <v>49</v>
      </c>
      <c r="N16" s="301"/>
      <c r="O16" s="302">
        <v>66</v>
      </c>
      <c r="P16" s="300">
        <v>64</v>
      </c>
      <c r="Q16" s="303"/>
      <c r="R16" s="226"/>
      <c r="S16" s="83"/>
      <c r="T16" s="135"/>
      <c r="U16" s="114"/>
      <c r="V16" s="83"/>
      <c r="W16" s="227"/>
      <c r="X16" s="226"/>
      <c r="Y16" s="83"/>
      <c r="Z16" s="135"/>
      <c r="AA16" s="114"/>
      <c r="AB16" s="83"/>
      <c r="AC16" s="227"/>
    </row>
    <row r="17" spans="1:29" ht="15" x14ac:dyDescent="0.2">
      <c r="A17" s="12" t="s">
        <v>140</v>
      </c>
      <c r="B17" s="74" t="s">
        <v>33</v>
      </c>
      <c r="C17" s="281" t="s">
        <v>97</v>
      </c>
      <c r="D17" s="182"/>
      <c r="E17" s="283">
        <f t="shared" si="7"/>
        <v>117</v>
      </c>
      <c r="F17" s="283">
        <f>E17-H17</f>
        <v>39</v>
      </c>
      <c r="G17" s="282"/>
      <c r="H17" s="283">
        <f t="shared" si="4"/>
        <v>78</v>
      </c>
      <c r="I17" s="283">
        <f>H17-J17</f>
        <v>65</v>
      </c>
      <c r="J17" s="283">
        <f t="shared" si="6"/>
        <v>13</v>
      </c>
      <c r="K17" s="288"/>
      <c r="L17" s="284">
        <v>34</v>
      </c>
      <c r="M17" s="285">
        <v>4</v>
      </c>
      <c r="N17" s="289"/>
      <c r="O17" s="290">
        <v>44</v>
      </c>
      <c r="P17" s="285">
        <v>9</v>
      </c>
      <c r="Q17" s="291"/>
      <c r="R17" s="226"/>
      <c r="S17" s="83"/>
      <c r="T17" s="135"/>
      <c r="U17" s="114"/>
      <c r="V17" s="83"/>
      <c r="W17" s="227"/>
      <c r="X17" s="226"/>
      <c r="Y17" s="83"/>
      <c r="Z17" s="135"/>
      <c r="AA17" s="114"/>
      <c r="AB17" s="83"/>
      <c r="AC17" s="227"/>
    </row>
    <row r="18" spans="1:29" ht="15" x14ac:dyDescent="0.2">
      <c r="A18" s="12" t="s">
        <v>141</v>
      </c>
      <c r="B18" s="10" t="s">
        <v>83</v>
      </c>
      <c r="C18" s="281" t="s">
        <v>97</v>
      </c>
      <c r="D18" s="182"/>
      <c r="E18" s="283">
        <f t="shared" si="7"/>
        <v>117</v>
      </c>
      <c r="F18" s="283">
        <f>E18-H18</f>
        <v>39</v>
      </c>
      <c r="G18" s="282"/>
      <c r="H18" s="283">
        <f t="shared" si="4"/>
        <v>78</v>
      </c>
      <c r="I18" s="283">
        <f>H18-J18</f>
        <v>32</v>
      </c>
      <c r="J18" s="283">
        <f t="shared" si="6"/>
        <v>46</v>
      </c>
      <c r="K18" s="288"/>
      <c r="L18" s="284">
        <v>34</v>
      </c>
      <c r="M18" s="285">
        <v>10</v>
      </c>
      <c r="N18" s="289"/>
      <c r="O18" s="290">
        <v>44</v>
      </c>
      <c r="P18" s="285">
        <v>36</v>
      </c>
      <c r="Q18" s="291"/>
      <c r="R18" s="226"/>
      <c r="S18" s="83"/>
      <c r="T18" s="135"/>
      <c r="U18" s="114"/>
      <c r="V18" s="83"/>
      <c r="W18" s="227"/>
      <c r="X18" s="226"/>
      <c r="Y18" s="83"/>
      <c r="Z18" s="135"/>
      <c r="AA18" s="114"/>
      <c r="AB18" s="83"/>
      <c r="AC18" s="227"/>
    </row>
    <row r="19" spans="1:29" ht="26.25" thickBot="1" x14ac:dyDescent="0.25">
      <c r="A19" s="12" t="s">
        <v>142</v>
      </c>
      <c r="B19" s="74" t="s">
        <v>143</v>
      </c>
      <c r="C19" s="281" t="s">
        <v>97</v>
      </c>
      <c r="D19" s="182"/>
      <c r="E19" s="292">
        <f t="shared" si="7"/>
        <v>208.5</v>
      </c>
      <c r="F19" s="271">
        <f t="shared" si="3"/>
        <v>69.5</v>
      </c>
      <c r="G19" s="282"/>
      <c r="H19" s="283">
        <f t="shared" si="4"/>
        <v>139</v>
      </c>
      <c r="I19" s="283">
        <f t="shared" si="5"/>
        <v>100</v>
      </c>
      <c r="J19" s="283">
        <f t="shared" si="6"/>
        <v>39</v>
      </c>
      <c r="K19" s="288"/>
      <c r="L19" s="284">
        <v>51</v>
      </c>
      <c r="M19" s="285">
        <v>18</v>
      </c>
      <c r="N19" s="289"/>
      <c r="O19" s="290">
        <v>88</v>
      </c>
      <c r="P19" s="285">
        <v>21</v>
      </c>
      <c r="Q19" s="291"/>
      <c r="R19" s="228"/>
      <c r="S19" s="84"/>
      <c r="T19" s="136"/>
      <c r="U19" s="115"/>
      <c r="V19" s="84"/>
      <c r="W19" s="229"/>
      <c r="X19" s="228"/>
      <c r="Y19" s="84"/>
      <c r="Z19" s="136"/>
      <c r="AA19" s="115"/>
      <c r="AB19" s="84"/>
      <c r="AC19" s="229"/>
    </row>
    <row r="20" spans="1:29" ht="15.75" thickBot="1" x14ac:dyDescent="0.25">
      <c r="A20" s="12" t="s">
        <v>144</v>
      </c>
      <c r="B20" s="74" t="s">
        <v>87</v>
      </c>
      <c r="C20" s="281" t="s">
        <v>97</v>
      </c>
      <c r="D20" s="182"/>
      <c r="E20" s="292">
        <f t="shared" si="7"/>
        <v>175.5</v>
      </c>
      <c r="F20" s="273">
        <f>E20-H20</f>
        <v>58.5</v>
      </c>
      <c r="G20" s="282"/>
      <c r="H20" s="283">
        <f t="shared" si="4"/>
        <v>117</v>
      </c>
      <c r="I20" s="283">
        <f>H20-J20</f>
        <v>79</v>
      </c>
      <c r="J20" s="283">
        <f t="shared" si="6"/>
        <v>38</v>
      </c>
      <c r="K20" s="288"/>
      <c r="L20" s="284">
        <v>51</v>
      </c>
      <c r="M20" s="285">
        <v>10</v>
      </c>
      <c r="N20" s="289"/>
      <c r="O20" s="290">
        <v>66</v>
      </c>
      <c r="P20" s="285">
        <v>28</v>
      </c>
      <c r="Q20" s="291"/>
      <c r="R20" s="199"/>
      <c r="S20" s="47"/>
      <c r="T20" s="107"/>
      <c r="U20" s="112"/>
      <c r="V20" s="47"/>
      <c r="W20" s="200"/>
      <c r="X20" s="199"/>
      <c r="Y20" s="47"/>
      <c r="Z20" s="107"/>
      <c r="AA20" s="112"/>
      <c r="AB20" s="47"/>
      <c r="AC20" s="200"/>
    </row>
    <row r="21" spans="1:29" ht="15" x14ac:dyDescent="0.2">
      <c r="A21" s="12" t="s">
        <v>145</v>
      </c>
      <c r="B21" s="280" t="s">
        <v>86</v>
      </c>
      <c r="C21" s="270" t="s">
        <v>146</v>
      </c>
      <c r="D21" s="185"/>
      <c r="E21" s="292">
        <f t="shared" si="7"/>
        <v>102</v>
      </c>
      <c r="F21" s="271">
        <f t="shared" si="3"/>
        <v>34</v>
      </c>
      <c r="G21" s="272"/>
      <c r="H21" s="283">
        <f t="shared" si="4"/>
        <v>68</v>
      </c>
      <c r="I21" s="273">
        <f t="shared" si="5"/>
        <v>53</v>
      </c>
      <c r="J21" s="283">
        <f t="shared" si="6"/>
        <v>15</v>
      </c>
      <c r="K21" s="274"/>
      <c r="L21" s="304">
        <v>68</v>
      </c>
      <c r="M21" s="305">
        <v>15</v>
      </c>
      <c r="N21" s="306"/>
      <c r="O21" s="307"/>
      <c r="P21" s="305"/>
      <c r="Q21" s="279"/>
      <c r="R21" s="230"/>
      <c r="S21" s="85"/>
      <c r="T21" s="137"/>
      <c r="U21" s="116"/>
      <c r="V21" s="85"/>
      <c r="W21" s="231"/>
      <c r="X21" s="230"/>
      <c r="Y21" s="85"/>
      <c r="Z21" s="137"/>
      <c r="AA21" s="116"/>
      <c r="AB21" s="85"/>
      <c r="AC21" s="231"/>
    </row>
    <row r="22" spans="1:29" ht="15.75" thickBot="1" x14ac:dyDescent="0.25">
      <c r="A22" s="12" t="s">
        <v>147</v>
      </c>
      <c r="B22" s="280" t="s">
        <v>148</v>
      </c>
      <c r="C22" s="270" t="s">
        <v>97</v>
      </c>
      <c r="D22" s="185"/>
      <c r="E22" s="283">
        <f t="shared" si="7"/>
        <v>66</v>
      </c>
      <c r="F22" s="273">
        <f t="shared" si="3"/>
        <v>22</v>
      </c>
      <c r="G22" s="272"/>
      <c r="H22" s="283">
        <f t="shared" si="4"/>
        <v>44</v>
      </c>
      <c r="I22" s="273">
        <f t="shared" si="5"/>
        <v>36</v>
      </c>
      <c r="J22" s="283">
        <f t="shared" si="6"/>
        <v>8</v>
      </c>
      <c r="K22" s="274"/>
      <c r="L22" s="304"/>
      <c r="M22" s="305"/>
      <c r="N22" s="306"/>
      <c r="O22" s="307">
        <v>44</v>
      </c>
      <c r="P22" s="305">
        <v>8</v>
      </c>
      <c r="Q22" s="279"/>
      <c r="R22" s="226"/>
      <c r="S22" s="83"/>
      <c r="T22" s="135"/>
      <c r="U22" s="114"/>
      <c r="V22" s="83"/>
      <c r="W22" s="227"/>
      <c r="X22" s="226"/>
      <c r="Y22" s="83"/>
      <c r="Z22" s="135"/>
      <c r="AA22" s="114"/>
      <c r="AB22" s="83"/>
      <c r="AC22" s="227"/>
    </row>
    <row r="23" spans="1:29" ht="36.75" thickBot="1" x14ac:dyDescent="0.3">
      <c r="A23" s="14" t="s">
        <v>36</v>
      </c>
      <c r="B23" s="20" t="s">
        <v>37</v>
      </c>
      <c r="C23" s="189"/>
      <c r="D23" s="184">
        <v>492</v>
      </c>
      <c r="E23" s="93">
        <f>H23*1.5</f>
        <v>636</v>
      </c>
      <c r="F23" s="93">
        <f>E23-H23</f>
        <v>212</v>
      </c>
      <c r="G23" s="50">
        <v>328</v>
      </c>
      <c r="H23" s="49">
        <f>SUM(H24:H29)</f>
        <v>424</v>
      </c>
      <c r="I23" s="49">
        <f>SUM(I24:I29)</f>
        <v>124</v>
      </c>
      <c r="J23" s="49">
        <f>SUM(J24:J29)</f>
        <v>300</v>
      </c>
      <c r="K23" s="77"/>
      <c r="L23" s="201"/>
      <c r="M23" s="49"/>
      <c r="N23" s="77"/>
      <c r="O23" s="117"/>
      <c r="P23" s="49"/>
      <c r="Q23" s="202"/>
      <c r="R23" s="201">
        <f>SUM(R24:R29)</f>
        <v>112</v>
      </c>
      <c r="S23" s="49">
        <f t="shared" ref="S23:AC23" si="8">SUM(S24:S29)</f>
        <v>84</v>
      </c>
      <c r="T23" s="77">
        <f t="shared" si="8"/>
        <v>0</v>
      </c>
      <c r="U23" s="117">
        <f>SUM(U24:U29)</f>
        <v>208</v>
      </c>
      <c r="V23" s="49">
        <f t="shared" si="8"/>
        <v>116</v>
      </c>
      <c r="W23" s="202">
        <f t="shared" si="8"/>
        <v>0</v>
      </c>
      <c r="X23" s="201">
        <f t="shared" si="8"/>
        <v>64</v>
      </c>
      <c r="Y23" s="49">
        <f t="shared" si="8"/>
        <v>62</v>
      </c>
      <c r="Z23" s="77">
        <f t="shared" si="8"/>
        <v>0</v>
      </c>
      <c r="AA23" s="117">
        <f>SUM(AA24:AA29)</f>
        <v>40</v>
      </c>
      <c r="AB23" s="49">
        <f t="shared" si="8"/>
        <v>38</v>
      </c>
      <c r="AC23" s="202">
        <f t="shared" si="8"/>
        <v>0</v>
      </c>
    </row>
    <row r="24" spans="1:29" ht="15" x14ac:dyDescent="0.2">
      <c r="A24" s="15" t="s">
        <v>38</v>
      </c>
      <c r="B24" s="9" t="s">
        <v>39</v>
      </c>
      <c r="C24" s="191" t="s">
        <v>100</v>
      </c>
      <c r="D24" s="181"/>
      <c r="E24" s="308">
        <f t="shared" ref="E24:E54" si="9">H24*1.5</f>
        <v>72</v>
      </c>
      <c r="F24" s="308">
        <f t="shared" ref="F24:F54" si="10">E24-H24</f>
        <v>24</v>
      </c>
      <c r="G24" s="309">
        <v>48</v>
      </c>
      <c r="H24" s="310">
        <f t="shared" ref="H24:H29" si="11">R24+U24+X24+AA24</f>
        <v>48</v>
      </c>
      <c r="I24" s="310">
        <f t="shared" ref="I24:I54" si="12">H24-J24</f>
        <v>42</v>
      </c>
      <c r="J24" s="310">
        <f t="shared" ref="J24:J29" si="13">S24+V24+Y24+AB24</f>
        <v>6</v>
      </c>
      <c r="K24" s="311"/>
      <c r="L24" s="312"/>
      <c r="M24" s="313"/>
      <c r="N24" s="314"/>
      <c r="O24" s="315"/>
      <c r="P24" s="313"/>
      <c r="Q24" s="316"/>
      <c r="R24" s="275"/>
      <c r="S24" s="276"/>
      <c r="T24" s="277"/>
      <c r="U24" s="278">
        <v>48</v>
      </c>
      <c r="V24" s="276">
        <v>6</v>
      </c>
      <c r="W24" s="317"/>
      <c r="X24" s="275"/>
      <c r="Y24" s="276"/>
      <c r="Z24" s="277"/>
      <c r="AA24" s="278"/>
      <c r="AB24" s="276"/>
      <c r="AC24" s="317"/>
    </row>
    <row r="25" spans="1:29" ht="15" x14ac:dyDescent="0.2">
      <c r="A25" s="17" t="s">
        <v>40</v>
      </c>
      <c r="B25" s="10" t="s">
        <v>32</v>
      </c>
      <c r="C25" s="188" t="s">
        <v>99</v>
      </c>
      <c r="D25" s="182"/>
      <c r="E25" s="292">
        <f t="shared" si="9"/>
        <v>72</v>
      </c>
      <c r="F25" s="292">
        <f t="shared" si="10"/>
        <v>24</v>
      </c>
      <c r="G25" s="282">
        <v>48</v>
      </c>
      <c r="H25" s="283">
        <f t="shared" si="11"/>
        <v>48</v>
      </c>
      <c r="I25" s="283">
        <f t="shared" si="12"/>
        <v>26</v>
      </c>
      <c r="J25" s="283">
        <f t="shared" si="13"/>
        <v>22</v>
      </c>
      <c r="K25" s="288"/>
      <c r="L25" s="318"/>
      <c r="M25" s="319"/>
      <c r="N25" s="320"/>
      <c r="O25" s="321"/>
      <c r="P25" s="319"/>
      <c r="Q25" s="322"/>
      <c r="R25" s="284">
        <v>48</v>
      </c>
      <c r="S25" s="285">
        <v>22</v>
      </c>
      <c r="T25" s="286"/>
      <c r="U25" s="287"/>
      <c r="V25" s="285"/>
      <c r="W25" s="291"/>
      <c r="X25" s="284"/>
      <c r="Y25" s="285"/>
      <c r="Z25" s="286"/>
      <c r="AA25" s="287"/>
      <c r="AB25" s="285"/>
      <c r="AC25" s="291"/>
    </row>
    <row r="26" spans="1:29" ht="15" x14ac:dyDescent="0.2">
      <c r="A26" s="17" t="s">
        <v>41</v>
      </c>
      <c r="B26" s="10" t="s">
        <v>31</v>
      </c>
      <c r="C26" s="191" t="s">
        <v>98</v>
      </c>
      <c r="D26" s="182"/>
      <c r="E26" s="292">
        <f t="shared" si="9"/>
        <v>174</v>
      </c>
      <c r="F26" s="292">
        <f t="shared" si="10"/>
        <v>58</v>
      </c>
      <c r="G26" s="282">
        <v>116</v>
      </c>
      <c r="H26" s="283">
        <f t="shared" si="11"/>
        <v>116</v>
      </c>
      <c r="I26" s="283">
        <f t="shared" si="12"/>
        <v>0</v>
      </c>
      <c r="J26" s="283">
        <f t="shared" si="13"/>
        <v>116</v>
      </c>
      <c r="K26" s="288"/>
      <c r="L26" s="318"/>
      <c r="M26" s="319"/>
      <c r="N26" s="320"/>
      <c r="O26" s="321"/>
      <c r="P26" s="319"/>
      <c r="Q26" s="322"/>
      <c r="R26" s="284">
        <v>32</v>
      </c>
      <c r="S26" s="285">
        <v>32</v>
      </c>
      <c r="T26" s="286"/>
      <c r="U26" s="287">
        <v>32</v>
      </c>
      <c r="V26" s="285">
        <v>32</v>
      </c>
      <c r="W26" s="291"/>
      <c r="X26" s="284">
        <v>32</v>
      </c>
      <c r="Y26" s="285">
        <v>32</v>
      </c>
      <c r="Z26" s="286"/>
      <c r="AA26" s="287">
        <v>20</v>
      </c>
      <c r="AB26" s="285">
        <v>20</v>
      </c>
      <c r="AC26" s="291"/>
    </row>
    <row r="27" spans="1:29" ht="15" x14ac:dyDescent="0.2">
      <c r="A27" s="17" t="s">
        <v>42</v>
      </c>
      <c r="B27" s="10" t="s">
        <v>34</v>
      </c>
      <c r="C27" s="191" t="s">
        <v>127</v>
      </c>
      <c r="D27" s="182"/>
      <c r="E27" s="292">
        <v>232</v>
      </c>
      <c r="F27" s="292">
        <f t="shared" si="10"/>
        <v>116</v>
      </c>
      <c r="G27" s="282">
        <v>116</v>
      </c>
      <c r="H27" s="283">
        <f t="shared" si="11"/>
        <v>116</v>
      </c>
      <c r="I27" s="283">
        <f t="shared" si="12"/>
        <v>8</v>
      </c>
      <c r="J27" s="283">
        <f t="shared" si="13"/>
        <v>108</v>
      </c>
      <c r="K27" s="288"/>
      <c r="L27" s="318"/>
      <c r="M27" s="319"/>
      <c r="N27" s="320"/>
      <c r="O27" s="321"/>
      <c r="P27" s="319"/>
      <c r="Q27" s="322"/>
      <c r="R27" s="284">
        <v>32</v>
      </c>
      <c r="S27" s="285">
        <v>30</v>
      </c>
      <c r="T27" s="286"/>
      <c r="U27" s="287">
        <v>32</v>
      </c>
      <c r="V27" s="285">
        <v>30</v>
      </c>
      <c r="W27" s="291"/>
      <c r="X27" s="284">
        <v>32</v>
      </c>
      <c r="Y27" s="285">
        <v>30</v>
      </c>
      <c r="Z27" s="286"/>
      <c r="AA27" s="287">
        <v>20</v>
      </c>
      <c r="AB27" s="285">
        <v>18</v>
      </c>
      <c r="AC27" s="291"/>
    </row>
    <row r="28" spans="1:29" ht="15" x14ac:dyDescent="0.2">
      <c r="A28" s="17" t="s">
        <v>43</v>
      </c>
      <c r="B28" s="10" t="s">
        <v>84</v>
      </c>
      <c r="C28" s="191" t="s">
        <v>100</v>
      </c>
      <c r="D28" s="182"/>
      <c r="E28" s="292">
        <f>H28*1.5</f>
        <v>96</v>
      </c>
      <c r="F28" s="292">
        <f>E28-H28</f>
        <v>32</v>
      </c>
      <c r="G28" s="282"/>
      <c r="H28" s="283">
        <f t="shared" si="11"/>
        <v>64</v>
      </c>
      <c r="I28" s="283">
        <f>H28-J28</f>
        <v>32</v>
      </c>
      <c r="J28" s="283">
        <f t="shared" si="13"/>
        <v>32</v>
      </c>
      <c r="K28" s="288"/>
      <c r="L28" s="318"/>
      <c r="M28" s="319"/>
      <c r="N28" s="320"/>
      <c r="O28" s="321"/>
      <c r="P28" s="319"/>
      <c r="Q28" s="322"/>
      <c r="R28" s="284"/>
      <c r="S28" s="285"/>
      <c r="T28" s="286"/>
      <c r="U28" s="287">
        <v>64</v>
      </c>
      <c r="V28" s="285">
        <v>32</v>
      </c>
      <c r="W28" s="291"/>
      <c r="X28" s="284"/>
      <c r="Y28" s="285"/>
      <c r="Z28" s="286"/>
      <c r="AA28" s="287"/>
      <c r="AB28" s="285"/>
      <c r="AC28" s="291"/>
    </row>
    <row r="29" spans="1:29" ht="15.75" thickBot="1" x14ac:dyDescent="0.25">
      <c r="A29" s="30" t="s">
        <v>85</v>
      </c>
      <c r="B29" s="46" t="s">
        <v>44</v>
      </c>
      <c r="C29" s="191" t="s">
        <v>99</v>
      </c>
      <c r="D29" s="183"/>
      <c r="E29" s="323">
        <f t="shared" si="9"/>
        <v>48</v>
      </c>
      <c r="F29" s="323">
        <f t="shared" si="10"/>
        <v>16</v>
      </c>
      <c r="G29" s="324"/>
      <c r="H29" s="283">
        <f t="shared" si="11"/>
        <v>32</v>
      </c>
      <c r="I29" s="325">
        <f t="shared" si="12"/>
        <v>16</v>
      </c>
      <c r="J29" s="283">
        <f t="shared" si="13"/>
        <v>16</v>
      </c>
      <c r="K29" s="326"/>
      <c r="L29" s="327"/>
      <c r="M29" s="328"/>
      <c r="N29" s="329"/>
      <c r="O29" s="330"/>
      <c r="P29" s="328"/>
      <c r="Q29" s="331"/>
      <c r="R29" s="332"/>
      <c r="S29" s="333"/>
      <c r="T29" s="334"/>
      <c r="U29" s="335">
        <v>32</v>
      </c>
      <c r="V29" s="333">
        <v>16</v>
      </c>
      <c r="W29" s="336"/>
      <c r="X29" s="332"/>
      <c r="Y29" s="333"/>
      <c r="Z29" s="334"/>
      <c r="AA29" s="335"/>
      <c r="AB29" s="333"/>
      <c r="AC29" s="336"/>
    </row>
    <row r="30" spans="1:29" ht="30.75" customHeight="1" thickBot="1" x14ac:dyDescent="0.3">
      <c r="A30" s="28" t="s">
        <v>45</v>
      </c>
      <c r="B30" s="20" t="s">
        <v>46</v>
      </c>
      <c r="C30" s="189"/>
      <c r="D30" s="184">
        <v>138</v>
      </c>
      <c r="E30" s="49">
        <f>H30*1.5</f>
        <v>240</v>
      </c>
      <c r="F30" s="49">
        <f t="shared" si="10"/>
        <v>80</v>
      </c>
      <c r="G30" s="50">
        <v>92</v>
      </c>
      <c r="H30" s="49">
        <f>SUM(H31:H32)</f>
        <v>160</v>
      </c>
      <c r="I30" s="49">
        <f>SUM(I31:I32)</f>
        <v>57</v>
      </c>
      <c r="J30" s="49">
        <f>SUM(J31:J32)</f>
        <v>103</v>
      </c>
      <c r="K30" s="77"/>
      <c r="L30" s="201"/>
      <c r="M30" s="49"/>
      <c r="N30" s="77"/>
      <c r="O30" s="117"/>
      <c r="P30" s="49"/>
      <c r="Q30" s="202"/>
      <c r="R30" s="201">
        <f t="shared" ref="R30:AC30" si="14">SUM(R31:R32)</f>
        <v>64</v>
      </c>
      <c r="S30" s="49">
        <f t="shared" si="14"/>
        <v>32</v>
      </c>
      <c r="T30" s="77">
        <f t="shared" si="14"/>
        <v>0</v>
      </c>
      <c r="U30" s="117">
        <f t="shared" si="14"/>
        <v>64</v>
      </c>
      <c r="V30" s="49">
        <f t="shared" si="14"/>
        <v>58</v>
      </c>
      <c r="W30" s="202">
        <f t="shared" si="14"/>
        <v>0</v>
      </c>
      <c r="X30" s="201">
        <f t="shared" si="14"/>
        <v>32</v>
      </c>
      <c r="Y30" s="49">
        <f t="shared" si="14"/>
        <v>13</v>
      </c>
      <c r="Z30" s="77">
        <f t="shared" si="14"/>
        <v>0</v>
      </c>
      <c r="AA30" s="117">
        <f t="shared" si="14"/>
        <v>0</v>
      </c>
      <c r="AB30" s="49">
        <f t="shared" si="14"/>
        <v>0</v>
      </c>
      <c r="AC30" s="202">
        <f t="shared" si="14"/>
        <v>0</v>
      </c>
    </row>
    <row r="31" spans="1:29" ht="27.75" customHeight="1" x14ac:dyDescent="0.2">
      <c r="A31" s="17" t="s">
        <v>47</v>
      </c>
      <c r="B31" s="16" t="s">
        <v>114</v>
      </c>
      <c r="C31" s="191" t="s">
        <v>100</v>
      </c>
      <c r="D31" s="181"/>
      <c r="E31" s="310">
        <f t="shared" si="9"/>
        <v>192</v>
      </c>
      <c r="F31" s="310">
        <f t="shared" si="10"/>
        <v>64</v>
      </c>
      <c r="G31" s="309"/>
      <c r="H31" s="310">
        <f>R31+U31+X31+AA31</f>
        <v>128</v>
      </c>
      <c r="I31" s="310">
        <f t="shared" si="12"/>
        <v>38</v>
      </c>
      <c r="J31" s="310">
        <f>S31+V31+Y31+AB31</f>
        <v>90</v>
      </c>
      <c r="K31" s="311"/>
      <c r="L31" s="312"/>
      <c r="M31" s="313"/>
      <c r="N31" s="314"/>
      <c r="O31" s="315"/>
      <c r="P31" s="313"/>
      <c r="Q31" s="316"/>
      <c r="R31" s="275">
        <v>64</v>
      </c>
      <c r="S31" s="276">
        <v>32</v>
      </c>
      <c r="T31" s="277"/>
      <c r="U31" s="278">
        <v>64</v>
      </c>
      <c r="V31" s="276">
        <v>58</v>
      </c>
      <c r="W31" s="317"/>
      <c r="X31" s="275"/>
      <c r="Y31" s="276"/>
      <c r="Z31" s="277"/>
      <c r="AA31" s="278"/>
      <c r="AB31" s="276"/>
      <c r="AC31" s="317"/>
    </row>
    <row r="32" spans="1:29" ht="26.25" thickBot="1" x14ac:dyDescent="0.25">
      <c r="A32" s="17" t="s">
        <v>48</v>
      </c>
      <c r="B32" s="11" t="s">
        <v>49</v>
      </c>
      <c r="C32" s="191" t="s">
        <v>101</v>
      </c>
      <c r="D32" s="182"/>
      <c r="E32" s="283">
        <f t="shared" si="9"/>
        <v>48</v>
      </c>
      <c r="F32" s="283">
        <f t="shared" si="10"/>
        <v>16</v>
      </c>
      <c r="G32" s="282"/>
      <c r="H32" s="283">
        <f>R32+U32+X32+AA32</f>
        <v>32</v>
      </c>
      <c r="I32" s="283">
        <f t="shared" si="12"/>
        <v>19</v>
      </c>
      <c r="J32" s="283">
        <f>S32+V32+Y32+AB32</f>
        <v>13</v>
      </c>
      <c r="K32" s="288"/>
      <c r="L32" s="337"/>
      <c r="M32" s="338"/>
      <c r="N32" s="339"/>
      <c r="O32" s="340"/>
      <c r="P32" s="338"/>
      <c r="Q32" s="341"/>
      <c r="R32" s="284"/>
      <c r="S32" s="285"/>
      <c r="T32" s="286"/>
      <c r="U32" s="287"/>
      <c r="V32" s="285"/>
      <c r="W32" s="291"/>
      <c r="X32" s="284">
        <v>32</v>
      </c>
      <c r="Y32" s="285">
        <v>13</v>
      </c>
      <c r="Z32" s="286"/>
      <c r="AA32" s="287"/>
      <c r="AB32" s="285"/>
      <c r="AC32" s="291"/>
    </row>
    <row r="33" spans="1:29" ht="30" customHeight="1" thickBot="1" x14ac:dyDescent="0.3">
      <c r="A33" s="14" t="s">
        <v>50</v>
      </c>
      <c r="B33" s="37" t="s">
        <v>51</v>
      </c>
      <c r="C33" s="190"/>
      <c r="D33" s="179">
        <v>1584</v>
      </c>
      <c r="E33" s="34">
        <f>H33*1.5</f>
        <v>2256</v>
      </c>
      <c r="F33" s="34">
        <f t="shared" si="10"/>
        <v>752</v>
      </c>
      <c r="G33" s="35">
        <v>1056</v>
      </c>
      <c r="H33" s="61">
        <f>H34+H44</f>
        <v>1504</v>
      </c>
      <c r="I33" s="61">
        <f>H33-J33</f>
        <v>494</v>
      </c>
      <c r="J33" s="61">
        <f>J34+J44</f>
        <v>1010</v>
      </c>
      <c r="K33" s="36">
        <f>K34+K44</f>
        <v>30</v>
      </c>
      <c r="L33" s="207"/>
      <c r="M33" s="34"/>
      <c r="N33" s="36"/>
      <c r="O33" s="130"/>
      <c r="P33" s="34"/>
      <c r="Q33" s="208"/>
      <c r="R33" s="232">
        <f t="shared" ref="R33:AC33" si="15">R34+R44</f>
        <v>400</v>
      </c>
      <c r="S33" s="34">
        <f t="shared" si="15"/>
        <v>256</v>
      </c>
      <c r="T33" s="36">
        <f t="shared" si="15"/>
        <v>0</v>
      </c>
      <c r="U33" s="118">
        <f t="shared" si="15"/>
        <v>304</v>
      </c>
      <c r="V33" s="34">
        <f t="shared" si="15"/>
        <v>212</v>
      </c>
      <c r="W33" s="208">
        <f t="shared" si="15"/>
        <v>30</v>
      </c>
      <c r="X33" s="232">
        <f t="shared" si="15"/>
        <v>480</v>
      </c>
      <c r="Y33" s="34">
        <f t="shared" si="15"/>
        <v>312</v>
      </c>
      <c r="Z33" s="36">
        <f t="shared" si="15"/>
        <v>0</v>
      </c>
      <c r="AA33" s="118">
        <f t="shared" si="15"/>
        <v>320</v>
      </c>
      <c r="AB33" s="34">
        <f t="shared" si="15"/>
        <v>230</v>
      </c>
      <c r="AC33" s="208">
        <f t="shared" si="15"/>
        <v>20</v>
      </c>
    </row>
    <row r="34" spans="1:29" ht="23.25" thickBot="1" x14ac:dyDescent="0.3">
      <c r="A34" s="52" t="s">
        <v>52</v>
      </c>
      <c r="B34" s="53" t="s">
        <v>53</v>
      </c>
      <c r="C34" s="190"/>
      <c r="D34" s="180">
        <v>696</v>
      </c>
      <c r="E34" s="62">
        <f t="shared" si="9"/>
        <v>1710</v>
      </c>
      <c r="F34" s="62">
        <f t="shared" si="10"/>
        <v>570</v>
      </c>
      <c r="G34" s="41">
        <v>464</v>
      </c>
      <c r="H34" s="62">
        <f>SUM(H35:H43)</f>
        <v>1140</v>
      </c>
      <c r="I34" s="62">
        <f>SUM(I35:I43)</f>
        <v>306</v>
      </c>
      <c r="J34" s="62">
        <f>SUM(J35:J43)</f>
        <v>834</v>
      </c>
      <c r="K34" s="138">
        <f>SUM(K35:K42)</f>
        <v>0</v>
      </c>
      <c r="L34" s="209"/>
      <c r="M34" s="55"/>
      <c r="N34" s="79"/>
      <c r="O34" s="119"/>
      <c r="P34" s="55"/>
      <c r="Q34" s="210"/>
      <c r="R34" s="209">
        <f t="shared" ref="R34:AC34" si="16">SUM(R35:R43)</f>
        <v>272</v>
      </c>
      <c r="S34" s="55">
        <f t="shared" si="16"/>
        <v>200</v>
      </c>
      <c r="T34" s="79">
        <f t="shared" si="16"/>
        <v>0</v>
      </c>
      <c r="U34" s="119">
        <f t="shared" si="16"/>
        <v>192</v>
      </c>
      <c r="V34" s="55">
        <f t="shared" si="16"/>
        <v>144</v>
      </c>
      <c r="W34" s="210">
        <f t="shared" si="16"/>
        <v>0</v>
      </c>
      <c r="X34" s="209">
        <f t="shared" si="16"/>
        <v>416</v>
      </c>
      <c r="Y34" s="55">
        <f t="shared" si="16"/>
        <v>280</v>
      </c>
      <c r="Z34" s="79">
        <f t="shared" si="16"/>
        <v>0</v>
      </c>
      <c r="AA34" s="119">
        <f t="shared" si="16"/>
        <v>260</v>
      </c>
      <c r="AB34" s="55">
        <f t="shared" si="16"/>
        <v>210</v>
      </c>
      <c r="AC34" s="210">
        <f t="shared" si="16"/>
        <v>0</v>
      </c>
    </row>
    <row r="35" spans="1:29" ht="25.5" x14ac:dyDescent="0.2">
      <c r="A35" s="17" t="s">
        <v>105</v>
      </c>
      <c r="B35" s="13" t="s">
        <v>89</v>
      </c>
      <c r="C35" s="191" t="s">
        <v>99</v>
      </c>
      <c r="D35" s="181"/>
      <c r="E35" s="308">
        <f t="shared" si="9"/>
        <v>72</v>
      </c>
      <c r="F35" s="308">
        <f t="shared" si="10"/>
        <v>24</v>
      </c>
      <c r="G35" s="309"/>
      <c r="H35" s="310">
        <f>R35+U35+X35+AA35</f>
        <v>48</v>
      </c>
      <c r="I35" s="310">
        <f t="shared" si="12"/>
        <v>24</v>
      </c>
      <c r="J35" s="310">
        <f>S35+V35+Y35+AB35</f>
        <v>24</v>
      </c>
      <c r="K35" s="311"/>
      <c r="L35" s="337"/>
      <c r="M35" s="338"/>
      <c r="N35" s="339"/>
      <c r="O35" s="340"/>
      <c r="P35" s="338"/>
      <c r="Q35" s="341"/>
      <c r="R35" s="304">
        <v>48</v>
      </c>
      <c r="S35" s="305">
        <v>24</v>
      </c>
      <c r="T35" s="342"/>
      <c r="U35" s="343"/>
      <c r="V35" s="305"/>
      <c r="W35" s="279"/>
      <c r="X35" s="304"/>
      <c r="Y35" s="305"/>
      <c r="Z35" s="342"/>
      <c r="AA35" s="343"/>
      <c r="AB35" s="305"/>
      <c r="AC35" s="279"/>
    </row>
    <row r="36" spans="1:29" ht="25.5" x14ac:dyDescent="0.2">
      <c r="A36" s="17" t="s">
        <v>106</v>
      </c>
      <c r="B36" s="13" t="s">
        <v>115</v>
      </c>
      <c r="C36" s="191" t="s">
        <v>128</v>
      </c>
      <c r="D36" s="182"/>
      <c r="E36" s="292">
        <f t="shared" si="9"/>
        <v>450</v>
      </c>
      <c r="F36" s="292">
        <f t="shared" si="10"/>
        <v>150</v>
      </c>
      <c r="G36" s="282"/>
      <c r="H36" s="283">
        <f>R36+U36+X36+AA36</f>
        <v>300</v>
      </c>
      <c r="I36" s="283">
        <f t="shared" si="12"/>
        <v>28</v>
      </c>
      <c r="J36" s="283">
        <f>S36+V36+Y36+AB36</f>
        <v>272</v>
      </c>
      <c r="K36" s="288"/>
      <c r="L36" s="318"/>
      <c r="M36" s="319"/>
      <c r="N36" s="320"/>
      <c r="O36" s="321"/>
      <c r="P36" s="319"/>
      <c r="Q36" s="322"/>
      <c r="R36" s="284">
        <v>96</v>
      </c>
      <c r="S36" s="285">
        <v>86</v>
      </c>
      <c r="T36" s="286"/>
      <c r="U36" s="287">
        <v>64</v>
      </c>
      <c r="V36" s="285">
        <v>58</v>
      </c>
      <c r="W36" s="291"/>
      <c r="X36" s="284">
        <v>80</v>
      </c>
      <c r="Y36" s="285">
        <v>74</v>
      </c>
      <c r="Z36" s="286"/>
      <c r="AA36" s="287">
        <v>60</v>
      </c>
      <c r="AB36" s="285">
        <v>54</v>
      </c>
      <c r="AC36" s="291"/>
    </row>
    <row r="37" spans="1:29" ht="25.5" x14ac:dyDescent="0.2">
      <c r="A37" s="17" t="s">
        <v>107</v>
      </c>
      <c r="B37" s="11" t="s">
        <v>116</v>
      </c>
      <c r="C37" s="191" t="s">
        <v>98</v>
      </c>
      <c r="D37" s="182"/>
      <c r="E37" s="292">
        <f t="shared" si="9"/>
        <v>282</v>
      </c>
      <c r="F37" s="292">
        <f t="shared" si="10"/>
        <v>94</v>
      </c>
      <c r="G37" s="282"/>
      <c r="H37" s="283">
        <f t="shared" ref="H37:H43" si="17">R37+U37+X37+AA37</f>
        <v>188</v>
      </c>
      <c r="I37" s="283">
        <f>H37-J37-K37</f>
        <v>74</v>
      </c>
      <c r="J37" s="283">
        <f t="shared" ref="J37:J43" si="18">S37+V37+Y37+AB37</f>
        <v>114</v>
      </c>
      <c r="K37" s="288"/>
      <c r="L37" s="318"/>
      <c r="M37" s="319"/>
      <c r="N37" s="320"/>
      <c r="O37" s="321"/>
      <c r="P37" s="319"/>
      <c r="Q37" s="322"/>
      <c r="R37" s="284"/>
      <c r="S37" s="285"/>
      <c r="T37" s="286"/>
      <c r="U37" s="287">
        <v>32</v>
      </c>
      <c r="V37" s="285">
        <v>12</v>
      </c>
      <c r="W37" s="291"/>
      <c r="X37" s="284">
        <v>96</v>
      </c>
      <c r="Y37" s="285">
        <v>54</v>
      </c>
      <c r="Z37" s="286"/>
      <c r="AA37" s="287">
        <v>60</v>
      </c>
      <c r="AB37" s="285">
        <v>48</v>
      </c>
      <c r="AC37" s="291"/>
    </row>
    <row r="38" spans="1:29" ht="15" x14ac:dyDescent="0.2">
      <c r="A38" s="17" t="s">
        <v>108</v>
      </c>
      <c r="B38" s="13" t="s">
        <v>117</v>
      </c>
      <c r="C38" s="191" t="s">
        <v>126</v>
      </c>
      <c r="D38" s="182"/>
      <c r="E38" s="292">
        <f t="shared" si="9"/>
        <v>144</v>
      </c>
      <c r="F38" s="292">
        <f t="shared" si="10"/>
        <v>48</v>
      </c>
      <c r="G38" s="282"/>
      <c r="H38" s="283">
        <f t="shared" si="17"/>
        <v>96</v>
      </c>
      <c r="I38" s="283">
        <f t="shared" si="12"/>
        <v>48</v>
      </c>
      <c r="J38" s="283">
        <f t="shared" si="18"/>
        <v>48</v>
      </c>
      <c r="K38" s="288"/>
      <c r="L38" s="318"/>
      <c r="M38" s="319"/>
      <c r="N38" s="320"/>
      <c r="O38" s="321"/>
      <c r="P38" s="319"/>
      <c r="Q38" s="322"/>
      <c r="R38" s="284">
        <v>64</v>
      </c>
      <c r="S38" s="285">
        <v>32</v>
      </c>
      <c r="T38" s="286"/>
      <c r="U38" s="287">
        <v>32</v>
      </c>
      <c r="V38" s="285">
        <v>16</v>
      </c>
      <c r="W38" s="291"/>
      <c r="X38" s="284"/>
      <c r="Y38" s="285"/>
      <c r="Z38" s="286"/>
      <c r="AA38" s="287"/>
      <c r="AB38" s="285"/>
      <c r="AC38" s="291"/>
    </row>
    <row r="39" spans="1:29" ht="15" x14ac:dyDescent="0.2">
      <c r="A39" s="17" t="s">
        <v>109</v>
      </c>
      <c r="B39" s="13" t="s">
        <v>118</v>
      </c>
      <c r="C39" s="191" t="s">
        <v>101</v>
      </c>
      <c r="D39" s="182"/>
      <c r="E39" s="292">
        <f t="shared" si="9"/>
        <v>72</v>
      </c>
      <c r="F39" s="292">
        <f t="shared" si="10"/>
        <v>24</v>
      </c>
      <c r="G39" s="282"/>
      <c r="H39" s="283">
        <f t="shared" si="17"/>
        <v>48</v>
      </c>
      <c r="I39" s="283">
        <f t="shared" si="12"/>
        <v>24</v>
      </c>
      <c r="J39" s="283">
        <f t="shared" si="18"/>
        <v>24</v>
      </c>
      <c r="K39" s="288"/>
      <c r="L39" s="318"/>
      <c r="M39" s="319"/>
      <c r="N39" s="320"/>
      <c r="O39" s="321"/>
      <c r="P39" s="319"/>
      <c r="Q39" s="322"/>
      <c r="R39" s="284"/>
      <c r="S39" s="285"/>
      <c r="T39" s="286"/>
      <c r="U39" s="287"/>
      <c r="V39" s="285"/>
      <c r="W39" s="291"/>
      <c r="X39" s="284">
        <v>48</v>
      </c>
      <c r="Y39" s="285">
        <v>24</v>
      </c>
      <c r="Z39" s="286"/>
      <c r="AA39" s="287"/>
      <c r="AB39" s="285"/>
      <c r="AC39" s="291"/>
    </row>
    <row r="40" spans="1:29" ht="25.5" x14ac:dyDescent="0.2">
      <c r="A40" s="17" t="s">
        <v>110</v>
      </c>
      <c r="B40" s="13" t="s">
        <v>54</v>
      </c>
      <c r="C40" s="191" t="s">
        <v>98</v>
      </c>
      <c r="D40" s="182"/>
      <c r="E40" s="292">
        <f t="shared" si="9"/>
        <v>102</v>
      </c>
      <c r="F40" s="292">
        <f t="shared" si="10"/>
        <v>34</v>
      </c>
      <c r="G40" s="282">
        <v>68</v>
      </c>
      <c r="H40" s="283">
        <f t="shared" si="17"/>
        <v>68</v>
      </c>
      <c r="I40" s="283">
        <f t="shared" si="12"/>
        <v>34</v>
      </c>
      <c r="J40" s="283">
        <f t="shared" si="18"/>
        <v>34</v>
      </c>
      <c r="K40" s="288"/>
      <c r="L40" s="318"/>
      <c r="M40" s="319"/>
      <c r="N40" s="320"/>
      <c r="O40" s="321"/>
      <c r="P40" s="319"/>
      <c r="Q40" s="322"/>
      <c r="R40" s="284"/>
      <c r="S40" s="285"/>
      <c r="T40" s="286"/>
      <c r="U40" s="287"/>
      <c r="V40" s="285"/>
      <c r="W40" s="291"/>
      <c r="X40" s="284">
        <v>48</v>
      </c>
      <c r="Y40" s="285">
        <v>24</v>
      </c>
      <c r="Z40" s="286"/>
      <c r="AA40" s="287">
        <v>20</v>
      </c>
      <c r="AB40" s="285">
        <v>10</v>
      </c>
      <c r="AC40" s="291"/>
    </row>
    <row r="41" spans="1:29" ht="15" customHeight="1" x14ac:dyDescent="0.2">
      <c r="A41" s="17" t="s">
        <v>111</v>
      </c>
      <c r="B41" s="74" t="s">
        <v>124</v>
      </c>
      <c r="C41" s="191" t="s">
        <v>98</v>
      </c>
      <c r="D41" s="182"/>
      <c r="E41" s="292">
        <f t="shared" si="9"/>
        <v>162</v>
      </c>
      <c r="F41" s="292">
        <f t="shared" si="10"/>
        <v>54</v>
      </c>
      <c r="G41" s="282"/>
      <c r="H41" s="283">
        <f t="shared" si="17"/>
        <v>108</v>
      </c>
      <c r="I41" s="283">
        <f t="shared" si="12"/>
        <v>28</v>
      </c>
      <c r="J41" s="283">
        <f t="shared" si="18"/>
        <v>80</v>
      </c>
      <c r="K41" s="288"/>
      <c r="L41" s="318"/>
      <c r="M41" s="319"/>
      <c r="N41" s="320"/>
      <c r="O41" s="321"/>
      <c r="P41" s="319"/>
      <c r="Q41" s="322"/>
      <c r="R41" s="284"/>
      <c r="S41" s="285"/>
      <c r="T41" s="286"/>
      <c r="U41" s="287"/>
      <c r="V41" s="285"/>
      <c r="W41" s="291"/>
      <c r="X41" s="284">
        <v>48</v>
      </c>
      <c r="Y41" s="285">
        <v>28</v>
      </c>
      <c r="Z41" s="286"/>
      <c r="AA41" s="287">
        <v>60</v>
      </c>
      <c r="AB41" s="285">
        <v>52</v>
      </c>
      <c r="AC41" s="291"/>
    </row>
    <row r="42" spans="1:29" ht="26.25" thickBot="1" x14ac:dyDescent="0.25">
      <c r="A42" s="17" t="s">
        <v>112</v>
      </c>
      <c r="B42" s="74" t="s">
        <v>151</v>
      </c>
      <c r="C42" s="191" t="s">
        <v>98</v>
      </c>
      <c r="D42" s="182"/>
      <c r="E42" s="323">
        <f t="shared" si="9"/>
        <v>78</v>
      </c>
      <c r="F42" s="292">
        <f t="shared" si="10"/>
        <v>26</v>
      </c>
      <c r="G42" s="282"/>
      <c r="H42" s="283">
        <f t="shared" si="17"/>
        <v>52</v>
      </c>
      <c r="I42" s="283">
        <f t="shared" si="12"/>
        <v>26</v>
      </c>
      <c r="J42" s="283">
        <f t="shared" si="18"/>
        <v>26</v>
      </c>
      <c r="K42" s="288"/>
      <c r="L42" s="318"/>
      <c r="M42" s="319"/>
      <c r="N42" s="320"/>
      <c r="O42" s="321"/>
      <c r="P42" s="319"/>
      <c r="Q42" s="322"/>
      <c r="R42" s="284"/>
      <c r="S42" s="285"/>
      <c r="T42" s="286"/>
      <c r="U42" s="287"/>
      <c r="V42" s="285"/>
      <c r="W42" s="291"/>
      <c r="X42" s="284">
        <v>32</v>
      </c>
      <c r="Y42" s="285">
        <v>16</v>
      </c>
      <c r="Z42" s="286"/>
      <c r="AA42" s="287">
        <v>20</v>
      </c>
      <c r="AB42" s="285">
        <v>10</v>
      </c>
      <c r="AC42" s="291"/>
    </row>
    <row r="43" spans="1:29" ht="29.25" customHeight="1" thickBot="1" x14ac:dyDescent="0.25">
      <c r="A43" s="17" t="s">
        <v>113</v>
      </c>
      <c r="B43" s="264" t="s">
        <v>88</v>
      </c>
      <c r="C43" s="191" t="s">
        <v>98</v>
      </c>
      <c r="D43" s="265"/>
      <c r="E43" s="323">
        <f t="shared" si="9"/>
        <v>348</v>
      </c>
      <c r="F43" s="292">
        <f t="shared" si="10"/>
        <v>116</v>
      </c>
      <c r="G43" s="344"/>
      <c r="H43" s="283">
        <f t="shared" si="17"/>
        <v>232</v>
      </c>
      <c r="I43" s="283">
        <f t="shared" si="12"/>
        <v>20</v>
      </c>
      <c r="J43" s="283">
        <f t="shared" si="18"/>
        <v>212</v>
      </c>
      <c r="K43" s="345"/>
      <c r="L43" s="346"/>
      <c r="M43" s="347"/>
      <c r="N43" s="348"/>
      <c r="O43" s="349"/>
      <c r="P43" s="347"/>
      <c r="Q43" s="350"/>
      <c r="R43" s="351">
        <v>64</v>
      </c>
      <c r="S43" s="352">
        <v>58</v>
      </c>
      <c r="T43" s="353"/>
      <c r="U43" s="354">
        <v>64</v>
      </c>
      <c r="V43" s="352">
        <v>58</v>
      </c>
      <c r="W43" s="355"/>
      <c r="X43" s="351">
        <v>64</v>
      </c>
      <c r="Y43" s="352">
        <v>60</v>
      </c>
      <c r="Z43" s="353"/>
      <c r="AA43" s="354">
        <v>40</v>
      </c>
      <c r="AB43" s="352">
        <v>36</v>
      </c>
      <c r="AC43" s="355"/>
    </row>
    <row r="44" spans="1:29" ht="21.75" customHeight="1" thickBot="1" x14ac:dyDescent="0.25">
      <c r="A44" s="58" t="s">
        <v>55</v>
      </c>
      <c r="B44" s="59" t="s">
        <v>56</v>
      </c>
      <c r="C44" s="192"/>
      <c r="D44" s="180">
        <v>1326</v>
      </c>
      <c r="E44" s="62">
        <f>E45+E49+E53</f>
        <v>546</v>
      </c>
      <c r="F44" s="62">
        <f>F45+F49+F53</f>
        <v>182</v>
      </c>
      <c r="G44" s="41">
        <v>884</v>
      </c>
      <c r="H44" s="62">
        <f>H45+H49+H53</f>
        <v>364</v>
      </c>
      <c r="I44" s="62">
        <f>I45+I49+I53</f>
        <v>158</v>
      </c>
      <c r="J44" s="62">
        <f>J45+J49+J53</f>
        <v>176</v>
      </c>
      <c r="K44" s="138">
        <f>K45+K49+K53</f>
        <v>30</v>
      </c>
      <c r="L44" s="211"/>
      <c r="M44" s="40"/>
      <c r="N44" s="48"/>
      <c r="O44" s="131"/>
      <c r="P44" s="40"/>
      <c r="Q44" s="212"/>
      <c r="R44" s="233">
        <f t="shared" ref="R44:AC44" si="19">R45+R49+R53</f>
        <v>128</v>
      </c>
      <c r="S44" s="62">
        <f t="shared" si="19"/>
        <v>56</v>
      </c>
      <c r="T44" s="138">
        <f t="shared" si="19"/>
        <v>0</v>
      </c>
      <c r="U44" s="120">
        <f t="shared" si="19"/>
        <v>112</v>
      </c>
      <c r="V44" s="62">
        <f t="shared" si="19"/>
        <v>68</v>
      </c>
      <c r="W44" s="234">
        <f t="shared" si="19"/>
        <v>30</v>
      </c>
      <c r="X44" s="233">
        <f t="shared" si="19"/>
        <v>64</v>
      </c>
      <c r="Y44" s="62">
        <f t="shared" si="19"/>
        <v>32</v>
      </c>
      <c r="Z44" s="138">
        <f t="shared" si="19"/>
        <v>0</v>
      </c>
      <c r="AA44" s="120">
        <f t="shared" si="19"/>
        <v>60</v>
      </c>
      <c r="AB44" s="62">
        <f t="shared" si="19"/>
        <v>20</v>
      </c>
      <c r="AC44" s="234">
        <f t="shared" si="19"/>
        <v>20</v>
      </c>
    </row>
    <row r="45" spans="1:29" ht="23.25" thickBot="1" x14ac:dyDescent="0.25">
      <c r="A45" s="56" t="s">
        <v>57</v>
      </c>
      <c r="B45" s="57" t="s">
        <v>119</v>
      </c>
      <c r="C45" s="266" t="s">
        <v>129</v>
      </c>
      <c r="D45" s="163"/>
      <c r="E45" s="87">
        <f t="shared" si="9"/>
        <v>216</v>
      </c>
      <c r="F45" s="87">
        <f t="shared" si="10"/>
        <v>72</v>
      </c>
      <c r="G45" s="29"/>
      <c r="H45" s="88">
        <f>SUM(H46:H46)</f>
        <v>144</v>
      </c>
      <c r="I45" s="88">
        <f>SUM(I46:I46)</f>
        <v>30</v>
      </c>
      <c r="J45" s="88">
        <f>SUM(J46:J46)</f>
        <v>84</v>
      </c>
      <c r="K45" s="89">
        <f>SUM(K46:K46)</f>
        <v>30</v>
      </c>
      <c r="L45" s="213"/>
      <c r="M45" s="88"/>
      <c r="N45" s="89"/>
      <c r="O45" s="132"/>
      <c r="P45" s="88"/>
      <c r="Q45" s="214"/>
      <c r="R45" s="235">
        <f t="shared" ref="R45:AC45" si="20">SUM(R46:R46)</f>
        <v>32</v>
      </c>
      <c r="S45" s="70">
        <f t="shared" si="20"/>
        <v>16</v>
      </c>
      <c r="T45" s="139">
        <f t="shared" si="20"/>
        <v>0</v>
      </c>
      <c r="U45" s="121">
        <f t="shared" si="20"/>
        <v>112</v>
      </c>
      <c r="V45" s="70">
        <f t="shared" si="20"/>
        <v>68</v>
      </c>
      <c r="W45" s="236">
        <f t="shared" si="20"/>
        <v>30</v>
      </c>
      <c r="X45" s="235">
        <f t="shared" si="20"/>
        <v>0</v>
      </c>
      <c r="Y45" s="70">
        <f t="shared" si="20"/>
        <v>0</v>
      </c>
      <c r="Z45" s="139">
        <f t="shared" si="20"/>
        <v>0</v>
      </c>
      <c r="AA45" s="121">
        <f t="shared" si="20"/>
        <v>0</v>
      </c>
      <c r="AB45" s="70">
        <f t="shared" si="20"/>
        <v>0</v>
      </c>
      <c r="AC45" s="236">
        <f t="shared" si="20"/>
        <v>0</v>
      </c>
    </row>
    <row r="46" spans="1:29" ht="25.5" x14ac:dyDescent="0.2">
      <c r="A46" s="17" t="s">
        <v>58</v>
      </c>
      <c r="B46" s="11" t="s">
        <v>120</v>
      </c>
      <c r="C46" s="191" t="s">
        <v>92</v>
      </c>
      <c r="D46" s="185"/>
      <c r="E46" s="271">
        <f t="shared" si="9"/>
        <v>216</v>
      </c>
      <c r="F46" s="271">
        <f t="shared" si="10"/>
        <v>72</v>
      </c>
      <c r="G46" s="272"/>
      <c r="H46" s="273">
        <f>R46+U46+X46+AA46</f>
        <v>144</v>
      </c>
      <c r="I46" s="273">
        <f>H46-J46-K46</f>
        <v>30</v>
      </c>
      <c r="J46" s="273">
        <f>S46+V46+Y46+AB46</f>
        <v>84</v>
      </c>
      <c r="K46" s="274">
        <v>30</v>
      </c>
      <c r="L46" s="312"/>
      <c r="M46" s="313"/>
      <c r="N46" s="314"/>
      <c r="O46" s="315"/>
      <c r="P46" s="313"/>
      <c r="Q46" s="316"/>
      <c r="R46" s="351">
        <v>32</v>
      </c>
      <c r="S46" s="352">
        <v>16</v>
      </c>
      <c r="T46" s="353"/>
      <c r="U46" s="354">
        <v>112</v>
      </c>
      <c r="V46" s="352">
        <v>68</v>
      </c>
      <c r="W46" s="355">
        <v>30</v>
      </c>
      <c r="X46" s="304"/>
      <c r="Y46" s="305"/>
      <c r="Z46" s="342"/>
      <c r="AA46" s="343"/>
      <c r="AB46" s="305"/>
      <c r="AC46" s="279"/>
    </row>
    <row r="47" spans="1:29" x14ac:dyDescent="0.2">
      <c r="A47" s="17" t="s">
        <v>59</v>
      </c>
      <c r="B47" s="38" t="s">
        <v>60</v>
      </c>
      <c r="C47" s="267" t="s">
        <v>100</v>
      </c>
      <c r="D47" s="72"/>
      <c r="E47" s="99">
        <v>36</v>
      </c>
      <c r="F47" s="81"/>
      <c r="G47" s="44"/>
      <c r="H47" s="100">
        <v>36</v>
      </c>
      <c r="I47" s="44"/>
      <c r="J47" s="100"/>
      <c r="K47" s="140"/>
      <c r="L47" s="203"/>
      <c r="M47" s="24"/>
      <c r="N47" s="78"/>
      <c r="O47" s="128"/>
      <c r="P47" s="24"/>
      <c r="Q47" s="204"/>
      <c r="R47" s="149"/>
      <c r="S47" s="44"/>
      <c r="T47" s="140"/>
      <c r="U47" s="122">
        <v>36</v>
      </c>
      <c r="V47" s="44"/>
      <c r="W47" s="150"/>
      <c r="X47" s="245"/>
      <c r="Y47" s="44"/>
      <c r="Z47" s="140"/>
      <c r="AA47" s="144"/>
      <c r="AB47" s="44"/>
      <c r="AC47" s="150"/>
    </row>
    <row r="48" spans="1:29" ht="34.5" thickBot="1" x14ac:dyDescent="0.25">
      <c r="A48" s="17" t="s">
        <v>61</v>
      </c>
      <c r="B48" s="39" t="s">
        <v>62</v>
      </c>
      <c r="C48" s="268" t="s">
        <v>100</v>
      </c>
      <c r="D48" s="90"/>
      <c r="E48" s="99">
        <v>36</v>
      </c>
      <c r="F48" s="101"/>
      <c r="G48" s="60"/>
      <c r="H48" s="100">
        <v>36</v>
      </c>
      <c r="I48" s="60"/>
      <c r="J48" s="100"/>
      <c r="K48" s="141"/>
      <c r="L48" s="205"/>
      <c r="M48" s="31"/>
      <c r="N48" s="108"/>
      <c r="O48" s="129"/>
      <c r="P48" s="31"/>
      <c r="Q48" s="206"/>
      <c r="R48" s="237"/>
      <c r="S48" s="60"/>
      <c r="T48" s="141"/>
      <c r="U48" s="124">
        <v>36</v>
      </c>
      <c r="V48" s="60"/>
      <c r="W48" s="238"/>
      <c r="X48" s="245"/>
      <c r="Y48" s="60"/>
      <c r="Z48" s="141"/>
      <c r="AA48" s="178"/>
      <c r="AB48" s="60"/>
      <c r="AC48" s="238"/>
    </row>
    <row r="49" spans="1:29" ht="23.25" thickBot="1" x14ac:dyDescent="0.25">
      <c r="A49" s="56" t="s">
        <v>63</v>
      </c>
      <c r="B49" s="57" t="s">
        <v>122</v>
      </c>
      <c r="C49" s="266" t="s">
        <v>130</v>
      </c>
      <c r="D49" s="163"/>
      <c r="E49" s="94">
        <f>H49*1.5</f>
        <v>186</v>
      </c>
      <c r="F49" s="94">
        <f t="shared" si="10"/>
        <v>62</v>
      </c>
      <c r="G49" s="29"/>
      <c r="H49" s="54">
        <f>SUM(H50:H50)</f>
        <v>124</v>
      </c>
      <c r="I49" s="54">
        <f>SUM(I50:I50)</f>
        <v>72</v>
      </c>
      <c r="J49" s="54">
        <f>SUM(J50:J50)</f>
        <v>52</v>
      </c>
      <c r="K49" s="109">
        <f>SUM(K50:K50)</f>
        <v>0</v>
      </c>
      <c r="L49" s="215"/>
      <c r="M49" s="54"/>
      <c r="N49" s="109"/>
      <c r="O49" s="133"/>
      <c r="P49" s="54"/>
      <c r="Q49" s="216"/>
      <c r="R49" s="239">
        <f t="shared" ref="R49:AC49" si="21">SUM(R50:R50)</f>
        <v>0</v>
      </c>
      <c r="S49" s="63">
        <f t="shared" si="21"/>
        <v>0</v>
      </c>
      <c r="T49" s="142">
        <f t="shared" si="21"/>
        <v>0</v>
      </c>
      <c r="U49" s="125">
        <f t="shared" si="21"/>
        <v>0</v>
      </c>
      <c r="V49" s="63">
        <f t="shared" si="21"/>
        <v>0</v>
      </c>
      <c r="W49" s="240">
        <f t="shared" si="21"/>
        <v>0</v>
      </c>
      <c r="X49" s="239">
        <f t="shared" si="21"/>
        <v>64</v>
      </c>
      <c r="Y49" s="63">
        <f t="shared" si="21"/>
        <v>32</v>
      </c>
      <c r="Z49" s="142">
        <f t="shared" si="21"/>
        <v>0</v>
      </c>
      <c r="AA49" s="125">
        <f t="shared" si="21"/>
        <v>60</v>
      </c>
      <c r="AB49" s="63">
        <f t="shared" si="21"/>
        <v>20</v>
      </c>
      <c r="AC49" s="240">
        <f t="shared" si="21"/>
        <v>20</v>
      </c>
    </row>
    <row r="50" spans="1:29" ht="25.5" x14ac:dyDescent="0.2">
      <c r="A50" s="17" t="s">
        <v>64</v>
      </c>
      <c r="B50" s="11" t="s">
        <v>123</v>
      </c>
      <c r="C50" s="191"/>
      <c r="D50" s="181"/>
      <c r="E50" s="292">
        <f t="shared" si="9"/>
        <v>186</v>
      </c>
      <c r="F50" s="308">
        <f t="shared" si="10"/>
        <v>62</v>
      </c>
      <c r="G50" s="309"/>
      <c r="H50" s="310">
        <f>R50+U50+X50+AA50</f>
        <v>124</v>
      </c>
      <c r="I50" s="310">
        <f t="shared" si="12"/>
        <v>72</v>
      </c>
      <c r="J50" s="310">
        <f>S50+V50+Y50+AB50</f>
        <v>52</v>
      </c>
      <c r="K50" s="311"/>
      <c r="L50" s="312"/>
      <c r="M50" s="313"/>
      <c r="N50" s="314"/>
      <c r="O50" s="315"/>
      <c r="P50" s="313"/>
      <c r="Q50" s="316"/>
      <c r="R50" s="275"/>
      <c r="S50" s="276"/>
      <c r="T50" s="277"/>
      <c r="U50" s="278"/>
      <c r="V50" s="276"/>
      <c r="W50" s="317"/>
      <c r="X50" s="275">
        <v>64</v>
      </c>
      <c r="Y50" s="276">
        <v>32</v>
      </c>
      <c r="Z50" s="277"/>
      <c r="AA50" s="278">
        <v>60</v>
      </c>
      <c r="AB50" s="276">
        <v>20</v>
      </c>
      <c r="AC50" s="317">
        <v>20</v>
      </c>
    </row>
    <row r="51" spans="1:29" ht="15" customHeight="1" x14ac:dyDescent="0.2">
      <c r="A51" s="17" t="s">
        <v>65</v>
      </c>
      <c r="B51" s="38" t="s">
        <v>60</v>
      </c>
      <c r="C51" s="267" t="s">
        <v>98</v>
      </c>
      <c r="D51" s="72"/>
      <c r="E51" s="81">
        <v>288</v>
      </c>
      <c r="F51" s="81"/>
      <c r="G51" s="44"/>
      <c r="H51" s="44">
        <v>288</v>
      </c>
      <c r="I51" s="44"/>
      <c r="J51" s="102"/>
      <c r="K51" s="140"/>
      <c r="L51" s="203"/>
      <c r="M51" s="24"/>
      <c r="N51" s="78"/>
      <c r="O51" s="128"/>
      <c r="P51" s="24"/>
      <c r="Q51" s="204"/>
      <c r="R51" s="149"/>
      <c r="S51" s="44"/>
      <c r="T51" s="140"/>
      <c r="U51" s="122"/>
      <c r="V51" s="44"/>
      <c r="W51" s="150"/>
      <c r="X51" s="149"/>
      <c r="Y51" s="44"/>
      <c r="Z51" s="140"/>
      <c r="AA51" s="122">
        <v>36</v>
      </c>
      <c r="AB51" s="44"/>
      <c r="AC51" s="150"/>
    </row>
    <row r="52" spans="1:29" ht="34.5" thickBot="1" x14ac:dyDescent="0.25">
      <c r="A52" s="17" t="s">
        <v>66</v>
      </c>
      <c r="B52" s="39" t="s">
        <v>62</v>
      </c>
      <c r="C52" s="268" t="s">
        <v>98</v>
      </c>
      <c r="D52" s="90"/>
      <c r="E52" s="101">
        <v>144</v>
      </c>
      <c r="F52" s="101"/>
      <c r="G52" s="60"/>
      <c r="H52" s="60">
        <v>144</v>
      </c>
      <c r="I52" s="60"/>
      <c r="J52" s="60"/>
      <c r="K52" s="141"/>
      <c r="L52" s="205"/>
      <c r="M52" s="31"/>
      <c r="N52" s="108"/>
      <c r="O52" s="129"/>
      <c r="P52" s="31"/>
      <c r="Q52" s="206"/>
      <c r="R52" s="237"/>
      <c r="S52" s="60"/>
      <c r="T52" s="141"/>
      <c r="U52" s="124"/>
      <c r="V52" s="60"/>
      <c r="W52" s="238"/>
      <c r="X52" s="237"/>
      <c r="Y52" s="60"/>
      <c r="Z52" s="141"/>
      <c r="AA52" s="124">
        <v>108</v>
      </c>
      <c r="AB52" s="60"/>
      <c r="AC52" s="238"/>
    </row>
    <row r="53" spans="1:29" ht="34.5" thickBot="1" x14ac:dyDescent="0.25">
      <c r="A53" s="56" t="s">
        <v>67</v>
      </c>
      <c r="B53" s="57" t="s">
        <v>121</v>
      </c>
      <c r="C53" s="266" t="s">
        <v>131</v>
      </c>
      <c r="D53" s="163"/>
      <c r="E53" s="87">
        <f t="shared" si="9"/>
        <v>144</v>
      </c>
      <c r="F53" s="87">
        <f t="shared" si="10"/>
        <v>48</v>
      </c>
      <c r="G53" s="29"/>
      <c r="H53" s="54">
        <f>SUM(H54:H54)</f>
        <v>96</v>
      </c>
      <c r="I53" s="54">
        <f>SUM(I54:I54)</f>
        <v>56</v>
      </c>
      <c r="J53" s="54">
        <f>SUM(J54:J54)</f>
        <v>40</v>
      </c>
      <c r="K53" s="109">
        <f>SUM(K54:K54)</f>
        <v>0</v>
      </c>
      <c r="L53" s="215"/>
      <c r="M53" s="54"/>
      <c r="N53" s="109"/>
      <c r="O53" s="133"/>
      <c r="P53" s="54"/>
      <c r="Q53" s="216"/>
      <c r="R53" s="239">
        <f t="shared" ref="R53:AC53" si="22">SUM(R54:R54)</f>
        <v>96</v>
      </c>
      <c r="S53" s="63">
        <f t="shared" si="22"/>
        <v>40</v>
      </c>
      <c r="T53" s="142">
        <f t="shared" si="22"/>
        <v>0</v>
      </c>
      <c r="U53" s="125">
        <f t="shared" si="22"/>
        <v>0</v>
      </c>
      <c r="V53" s="63">
        <f t="shared" si="22"/>
        <v>0</v>
      </c>
      <c r="W53" s="240">
        <f t="shared" si="22"/>
        <v>0</v>
      </c>
      <c r="X53" s="239">
        <f t="shared" si="22"/>
        <v>0</v>
      </c>
      <c r="Y53" s="63">
        <f t="shared" si="22"/>
        <v>0</v>
      </c>
      <c r="Z53" s="142">
        <f t="shared" si="22"/>
        <v>0</v>
      </c>
      <c r="AA53" s="125">
        <f t="shared" si="22"/>
        <v>0</v>
      </c>
      <c r="AB53" s="63">
        <f t="shared" si="22"/>
        <v>0</v>
      </c>
      <c r="AC53" s="240">
        <f t="shared" si="22"/>
        <v>0</v>
      </c>
    </row>
    <row r="54" spans="1:29" ht="51" x14ac:dyDescent="0.2">
      <c r="A54" s="17" t="s">
        <v>68</v>
      </c>
      <c r="B54" s="11" t="s">
        <v>125</v>
      </c>
      <c r="C54" s="191" t="s">
        <v>93</v>
      </c>
      <c r="D54" s="181"/>
      <c r="E54" s="310">
        <f t="shared" si="9"/>
        <v>144</v>
      </c>
      <c r="F54" s="310">
        <f t="shared" si="10"/>
        <v>48</v>
      </c>
      <c r="G54" s="309"/>
      <c r="H54" s="310">
        <f>R54+U54+X54+AA54</f>
        <v>96</v>
      </c>
      <c r="I54" s="310">
        <f t="shared" si="12"/>
        <v>56</v>
      </c>
      <c r="J54" s="310">
        <f>S54+V54+Y54+AB54</f>
        <v>40</v>
      </c>
      <c r="K54" s="311"/>
      <c r="L54" s="312"/>
      <c r="M54" s="313"/>
      <c r="N54" s="314"/>
      <c r="O54" s="315"/>
      <c r="P54" s="313"/>
      <c r="Q54" s="316"/>
      <c r="R54" s="351">
        <v>96</v>
      </c>
      <c r="S54" s="352">
        <v>40</v>
      </c>
      <c r="T54" s="353"/>
      <c r="U54" s="354"/>
      <c r="V54" s="352"/>
      <c r="W54" s="355"/>
      <c r="X54" s="275"/>
      <c r="Y54" s="276"/>
      <c r="Z54" s="277"/>
      <c r="AA54" s="278"/>
      <c r="AB54" s="276"/>
      <c r="AC54" s="317"/>
    </row>
    <row r="55" spans="1:29" x14ac:dyDescent="0.2">
      <c r="A55" s="17" t="s">
        <v>69</v>
      </c>
      <c r="B55" s="38" t="s">
        <v>60</v>
      </c>
      <c r="C55" s="267" t="s">
        <v>99</v>
      </c>
      <c r="D55" s="72"/>
      <c r="E55" s="81">
        <v>72</v>
      </c>
      <c r="F55" s="81"/>
      <c r="G55" s="44"/>
      <c r="H55" s="44">
        <v>72</v>
      </c>
      <c r="I55" s="44"/>
      <c r="J55" s="100"/>
      <c r="K55" s="140"/>
      <c r="L55" s="203"/>
      <c r="M55" s="24"/>
      <c r="N55" s="78"/>
      <c r="O55" s="128"/>
      <c r="P55" s="24"/>
      <c r="Q55" s="204"/>
      <c r="R55" s="149"/>
      <c r="S55" s="44"/>
      <c r="T55" s="140"/>
      <c r="U55" s="122">
        <v>72</v>
      </c>
      <c r="V55" s="44"/>
      <c r="W55" s="150"/>
      <c r="X55" s="149"/>
      <c r="Y55" s="44"/>
      <c r="Z55" s="140"/>
      <c r="AA55" s="122"/>
      <c r="AB55" s="44"/>
      <c r="AC55" s="150"/>
    </row>
    <row r="56" spans="1:29" ht="34.5" thickBot="1" x14ac:dyDescent="0.25">
      <c r="A56" s="17" t="s">
        <v>70</v>
      </c>
      <c r="B56" s="39" t="s">
        <v>62</v>
      </c>
      <c r="C56" s="268" t="s">
        <v>99</v>
      </c>
      <c r="D56" s="90"/>
      <c r="E56" s="101">
        <v>144</v>
      </c>
      <c r="F56" s="101"/>
      <c r="G56" s="60"/>
      <c r="H56" s="60">
        <v>144</v>
      </c>
      <c r="I56" s="60"/>
      <c r="J56" s="100"/>
      <c r="K56" s="141"/>
      <c r="L56" s="205"/>
      <c r="M56" s="31"/>
      <c r="N56" s="108"/>
      <c r="O56" s="129"/>
      <c r="P56" s="31"/>
      <c r="Q56" s="206"/>
      <c r="R56" s="237"/>
      <c r="S56" s="60"/>
      <c r="T56" s="141"/>
      <c r="U56" s="124">
        <v>144</v>
      </c>
      <c r="V56" s="60"/>
      <c r="W56" s="238"/>
      <c r="X56" s="237"/>
      <c r="Y56" s="60"/>
      <c r="Z56" s="141"/>
      <c r="AA56" s="124"/>
      <c r="AB56" s="60"/>
      <c r="AC56" s="238"/>
    </row>
    <row r="57" spans="1:29" ht="18" customHeight="1" thickBot="1" x14ac:dyDescent="0.25">
      <c r="A57" s="155" t="s">
        <v>102</v>
      </c>
      <c r="B57" s="162" t="s">
        <v>103</v>
      </c>
      <c r="C57" s="269" t="s">
        <v>98</v>
      </c>
      <c r="D57" s="163"/>
      <c r="E57" s="164"/>
      <c r="F57" s="164"/>
      <c r="G57" s="29"/>
      <c r="H57" s="165"/>
      <c r="I57" s="165"/>
      <c r="J57" s="165"/>
      <c r="K57" s="166"/>
      <c r="L57" s="167"/>
      <c r="M57" s="168"/>
      <c r="N57" s="169"/>
      <c r="O57" s="170"/>
      <c r="P57" s="168"/>
      <c r="Q57" s="171"/>
      <c r="R57" s="172"/>
      <c r="S57" s="173"/>
      <c r="T57" s="174"/>
      <c r="U57" s="175"/>
      <c r="V57" s="173"/>
      <c r="W57" s="176"/>
      <c r="X57" s="172"/>
      <c r="Y57" s="173"/>
      <c r="Z57" s="174"/>
      <c r="AA57" s="177"/>
      <c r="AB57" s="173"/>
      <c r="AC57" s="176"/>
    </row>
    <row r="58" spans="1:29" ht="30.75" customHeight="1" thickBot="1" x14ac:dyDescent="0.25">
      <c r="A58" s="156" t="s">
        <v>104</v>
      </c>
      <c r="B58" s="157" t="s">
        <v>94</v>
      </c>
      <c r="C58" s="158"/>
      <c r="D58" s="159"/>
      <c r="E58" s="159"/>
      <c r="F58" s="160"/>
      <c r="G58" s="159"/>
      <c r="H58" s="159"/>
      <c r="I58" s="159"/>
      <c r="J58" s="159"/>
      <c r="K58" s="159"/>
      <c r="L58" s="217"/>
      <c r="M58" s="159"/>
      <c r="N58" s="159"/>
      <c r="O58" s="159"/>
      <c r="P58" s="159"/>
      <c r="Q58" s="161"/>
      <c r="R58" s="217"/>
      <c r="S58" s="159"/>
      <c r="T58" s="159"/>
      <c r="U58" s="159"/>
      <c r="V58" s="159"/>
      <c r="W58" s="161"/>
      <c r="X58" s="217"/>
      <c r="Y58" s="159"/>
      <c r="Z58" s="159"/>
      <c r="AA58" s="159"/>
      <c r="AB58" s="159"/>
      <c r="AC58" s="161"/>
    </row>
    <row r="59" spans="1:29" ht="30" customHeight="1" thickBot="1" x14ac:dyDescent="0.25">
      <c r="A59" s="248" t="s">
        <v>71</v>
      </c>
      <c r="B59" s="249" t="s">
        <v>72</v>
      </c>
      <c r="C59" s="250"/>
      <c r="D59" s="251"/>
      <c r="E59" s="76"/>
      <c r="F59" s="252"/>
      <c r="G59" s="251"/>
      <c r="H59" s="76">
        <v>400</v>
      </c>
      <c r="I59" s="76"/>
      <c r="J59" s="76"/>
      <c r="K59" s="110"/>
      <c r="L59" s="218">
        <f>L9/L5</f>
        <v>36</v>
      </c>
      <c r="M59" s="51"/>
      <c r="N59" s="259"/>
      <c r="O59" s="261">
        <f>O9/O5</f>
        <v>36</v>
      </c>
      <c r="P59" s="92"/>
      <c r="Q59" s="242"/>
      <c r="R59" s="241">
        <f>R9/R5</f>
        <v>36</v>
      </c>
      <c r="S59" s="92"/>
      <c r="T59" s="263"/>
      <c r="U59" s="261">
        <f>U9/U5</f>
        <v>36</v>
      </c>
      <c r="V59" s="92"/>
      <c r="W59" s="242"/>
      <c r="X59" s="241">
        <f>X9/X5</f>
        <v>36</v>
      </c>
      <c r="Y59" s="92"/>
      <c r="Z59" s="263"/>
      <c r="AA59" s="261">
        <f>AA9/AA5</f>
        <v>36</v>
      </c>
      <c r="AB59" s="92"/>
      <c r="AC59" s="242"/>
    </row>
    <row r="60" spans="1:29" ht="27.75" customHeight="1" thickBot="1" x14ac:dyDescent="0.3">
      <c r="A60" s="358" t="s">
        <v>73</v>
      </c>
      <c r="B60" s="359"/>
      <c r="C60" s="253"/>
      <c r="D60" s="254">
        <v>5238</v>
      </c>
      <c r="E60" s="255">
        <f>H60*1.5</f>
        <v>5238</v>
      </c>
      <c r="F60" s="256"/>
      <c r="G60" s="257">
        <v>3492</v>
      </c>
      <c r="H60" s="255">
        <f>H9+H23+H30+H33</f>
        <v>3492</v>
      </c>
      <c r="I60" s="255"/>
      <c r="J60" s="255"/>
      <c r="K60" s="258"/>
      <c r="L60" s="219"/>
      <c r="M60" s="220"/>
      <c r="N60" s="260"/>
      <c r="O60" s="262"/>
      <c r="P60" s="221"/>
      <c r="Q60" s="222"/>
      <c r="R60" s="243"/>
      <c r="S60" s="221"/>
      <c r="T60" s="260"/>
      <c r="U60" s="262"/>
      <c r="V60" s="221"/>
      <c r="W60" s="222"/>
      <c r="X60" s="243"/>
      <c r="Y60" s="221"/>
      <c r="Z60" s="260"/>
      <c r="AA60" s="262"/>
      <c r="AB60" s="221"/>
      <c r="AC60" s="222"/>
    </row>
    <row r="61" spans="1:29" ht="30.75" customHeight="1" thickTop="1" thickBot="1" x14ac:dyDescent="0.25">
      <c r="A61" s="246"/>
      <c r="B61" s="64"/>
      <c r="C61" s="65"/>
      <c r="D61" s="66"/>
      <c r="E61" s="66"/>
      <c r="F61" s="67"/>
      <c r="G61" s="66"/>
      <c r="H61" s="66"/>
      <c r="I61" s="66"/>
      <c r="J61" s="66"/>
      <c r="K61" s="66"/>
      <c r="L61" s="66"/>
      <c r="M61" s="66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</row>
    <row r="62" spans="1:29" ht="17.25" customHeight="1" x14ac:dyDescent="0.2">
      <c r="A62" s="360" t="s">
        <v>149</v>
      </c>
      <c r="B62" s="361"/>
      <c r="C62" s="361"/>
      <c r="D62" s="361"/>
      <c r="E62" s="361"/>
      <c r="F62" s="361"/>
      <c r="G62" s="362"/>
      <c r="H62" s="363" t="s">
        <v>6</v>
      </c>
      <c r="I62" s="365" t="s">
        <v>74</v>
      </c>
      <c r="J62" s="366"/>
      <c r="K62" s="367"/>
      <c r="L62" s="147">
        <v>12</v>
      </c>
      <c r="M62" s="45"/>
      <c r="N62" s="126"/>
      <c r="O62" s="71">
        <v>12</v>
      </c>
      <c r="P62" s="45"/>
      <c r="Q62" s="148"/>
      <c r="R62" s="147">
        <v>11</v>
      </c>
      <c r="S62" s="45"/>
      <c r="T62" s="126"/>
      <c r="U62" s="71">
        <v>12</v>
      </c>
      <c r="V62" s="45"/>
      <c r="W62" s="148"/>
      <c r="X62" s="147">
        <v>8</v>
      </c>
      <c r="Y62" s="45"/>
      <c r="Z62" s="126"/>
      <c r="AA62" s="71">
        <v>12</v>
      </c>
      <c r="AB62" s="45"/>
      <c r="AC62" s="148"/>
    </row>
    <row r="63" spans="1:29" ht="24" customHeight="1" x14ac:dyDescent="0.2">
      <c r="A63" s="368" t="s">
        <v>150</v>
      </c>
      <c r="B63" s="369"/>
      <c r="C63" s="369"/>
      <c r="D63" s="369"/>
      <c r="E63" s="369"/>
      <c r="F63" s="369"/>
      <c r="G63" s="370"/>
      <c r="H63" s="363"/>
      <c r="I63" s="371" t="s">
        <v>96</v>
      </c>
      <c r="J63" s="372"/>
      <c r="K63" s="373"/>
      <c r="L63" s="149"/>
      <c r="M63" s="44"/>
      <c r="N63" s="123"/>
      <c r="O63" s="72"/>
      <c r="P63" s="44"/>
      <c r="Q63" s="150"/>
      <c r="R63" s="149"/>
      <c r="S63" s="44"/>
      <c r="T63" s="123"/>
      <c r="U63" s="72">
        <v>6</v>
      </c>
      <c r="V63" s="44"/>
      <c r="W63" s="150"/>
      <c r="X63" s="149">
        <v>1</v>
      </c>
      <c r="Y63" s="44"/>
      <c r="Z63" s="123"/>
      <c r="AA63" s="72">
        <v>1</v>
      </c>
      <c r="AB63" s="44"/>
      <c r="AC63" s="150"/>
    </row>
    <row r="64" spans="1:29" ht="27.75" customHeight="1" x14ac:dyDescent="0.2">
      <c r="A64" s="368" t="s">
        <v>75</v>
      </c>
      <c r="B64" s="369"/>
      <c r="C64" s="369"/>
      <c r="D64" s="369"/>
      <c r="E64" s="369"/>
      <c r="F64" s="369"/>
      <c r="G64" s="370"/>
      <c r="H64" s="363"/>
      <c r="I64" s="383" t="s">
        <v>76</v>
      </c>
      <c r="J64" s="384"/>
      <c r="K64" s="385"/>
      <c r="L64" s="149"/>
      <c r="M64" s="44"/>
      <c r="N64" s="123"/>
      <c r="O64" s="72"/>
      <c r="P64" s="44"/>
      <c r="Q64" s="150"/>
      <c r="R64" s="149"/>
      <c r="S64" s="44"/>
      <c r="T64" s="123"/>
      <c r="U64" s="72"/>
      <c r="V64" s="44"/>
      <c r="W64" s="150"/>
      <c r="X64" s="149">
        <v>1</v>
      </c>
      <c r="Y64" s="44"/>
      <c r="Z64" s="123"/>
      <c r="AA64" s="72">
        <v>4</v>
      </c>
      <c r="AB64" s="44"/>
      <c r="AC64" s="150"/>
    </row>
    <row r="65" spans="1:29" ht="63" customHeight="1" x14ac:dyDescent="0.2">
      <c r="A65" s="386" t="s">
        <v>91</v>
      </c>
      <c r="B65" s="387"/>
      <c r="C65" s="387"/>
      <c r="D65" s="387"/>
      <c r="E65" s="387"/>
      <c r="F65" s="387"/>
      <c r="G65" s="388"/>
      <c r="H65" s="363"/>
      <c r="I65" s="389" t="s">
        <v>77</v>
      </c>
      <c r="J65" s="390"/>
      <c r="K65" s="391"/>
      <c r="L65" s="149"/>
      <c r="M65" s="44"/>
      <c r="N65" s="123"/>
      <c r="O65" s="72"/>
      <c r="P65" s="44"/>
      <c r="Q65" s="150"/>
      <c r="R65" s="149"/>
      <c r="S65" s="44"/>
      <c r="T65" s="123"/>
      <c r="U65" s="72"/>
      <c r="V65" s="44"/>
      <c r="W65" s="150"/>
      <c r="X65" s="149"/>
      <c r="Y65" s="44"/>
      <c r="Z65" s="123"/>
      <c r="AA65" s="72"/>
      <c r="AB65" s="44"/>
      <c r="AC65" s="150"/>
    </row>
    <row r="66" spans="1:29" x14ac:dyDescent="0.2">
      <c r="A66" s="247"/>
      <c r="B66" s="68"/>
      <c r="C66" s="33"/>
      <c r="D66" s="43"/>
      <c r="E66" s="43"/>
      <c r="F66" s="69"/>
      <c r="G66" s="73"/>
      <c r="H66" s="363"/>
      <c r="I66" s="383" t="s">
        <v>78</v>
      </c>
      <c r="J66" s="384"/>
      <c r="K66" s="385"/>
      <c r="L66" s="151"/>
      <c r="M66" s="96"/>
      <c r="N66" s="145"/>
      <c r="O66" s="95">
        <v>3</v>
      </c>
      <c r="P66" s="96"/>
      <c r="Q66" s="152"/>
      <c r="R66" s="151">
        <v>2</v>
      </c>
      <c r="S66" s="96"/>
      <c r="T66" s="145"/>
      <c r="U66" s="95">
        <v>2</v>
      </c>
      <c r="V66" s="96"/>
      <c r="W66" s="152"/>
      <c r="X66" s="151">
        <v>3</v>
      </c>
      <c r="Y66" s="96"/>
      <c r="Z66" s="145"/>
      <c r="AA66" s="95">
        <v>3</v>
      </c>
      <c r="AB66" s="96"/>
      <c r="AC66" s="152"/>
    </row>
    <row r="67" spans="1:29" x14ac:dyDescent="0.2">
      <c r="A67" s="392" t="s">
        <v>79</v>
      </c>
      <c r="B67" s="393"/>
      <c r="C67" s="393"/>
      <c r="D67" s="393"/>
      <c r="E67" s="393"/>
      <c r="F67" s="393"/>
      <c r="G67" s="394"/>
      <c r="H67" s="363"/>
      <c r="I67" s="407" t="s">
        <v>80</v>
      </c>
      <c r="J67" s="372"/>
      <c r="K67" s="373"/>
      <c r="L67" s="151">
        <v>1</v>
      </c>
      <c r="M67" s="96"/>
      <c r="N67" s="145"/>
      <c r="O67" s="95">
        <v>9</v>
      </c>
      <c r="P67" s="96"/>
      <c r="Q67" s="152"/>
      <c r="R67" s="151">
        <v>1</v>
      </c>
      <c r="S67" s="96"/>
      <c r="T67" s="145"/>
      <c r="U67" s="95">
        <v>4</v>
      </c>
      <c r="V67" s="96"/>
      <c r="W67" s="152"/>
      <c r="X67" s="151">
        <v>1</v>
      </c>
      <c r="Y67" s="96"/>
      <c r="Z67" s="145"/>
      <c r="AA67" s="95">
        <v>8</v>
      </c>
      <c r="AB67" s="96"/>
      <c r="AC67" s="152"/>
    </row>
    <row r="68" spans="1:29" ht="16.5" customHeight="1" thickBot="1" x14ac:dyDescent="0.25">
      <c r="A68" s="377" t="s">
        <v>81</v>
      </c>
      <c r="B68" s="378"/>
      <c r="C68" s="378"/>
      <c r="D68" s="378"/>
      <c r="E68" s="378"/>
      <c r="F68" s="378"/>
      <c r="G68" s="379"/>
      <c r="H68" s="364"/>
      <c r="I68" s="380" t="s">
        <v>82</v>
      </c>
      <c r="J68" s="381"/>
      <c r="K68" s="382"/>
      <c r="L68" s="153"/>
      <c r="M68" s="98"/>
      <c r="N68" s="146"/>
      <c r="O68" s="97"/>
      <c r="P68" s="98"/>
      <c r="Q68" s="154"/>
      <c r="R68" s="153"/>
      <c r="S68" s="98"/>
      <c r="T68" s="146"/>
      <c r="U68" s="97"/>
      <c r="V68" s="98"/>
      <c r="W68" s="154"/>
      <c r="X68" s="153"/>
      <c r="Y68" s="98"/>
      <c r="Z68" s="146"/>
      <c r="AA68" s="97"/>
      <c r="AB68" s="98"/>
      <c r="AC68" s="154"/>
    </row>
    <row r="69" spans="1:29" x14ac:dyDescent="0.2">
      <c r="A69" s="68"/>
      <c r="B69" s="68"/>
      <c r="C69" s="33"/>
      <c r="D69" s="43"/>
      <c r="E69" s="43"/>
      <c r="F69" s="69"/>
      <c r="G69" s="43"/>
      <c r="H69" s="43"/>
      <c r="I69" s="43"/>
      <c r="J69" s="43"/>
      <c r="K69" s="43"/>
      <c r="L69" s="43"/>
      <c r="M69" s="4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x14ac:dyDescent="0.2">
      <c r="A70" s="68"/>
      <c r="B70" s="68"/>
      <c r="C70" s="33"/>
      <c r="D70" s="43"/>
      <c r="E70" s="43"/>
      <c r="F70" s="69"/>
      <c r="G70" s="43"/>
      <c r="H70" s="43"/>
      <c r="I70" s="43"/>
      <c r="J70" s="43"/>
      <c r="K70" s="43"/>
      <c r="L70" s="43"/>
      <c r="M70" s="4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x14ac:dyDescent="0.2">
      <c r="A71" s="68"/>
      <c r="B71" s="68"/>
      <c r="C71" s="33"/>
      <c r="D71" s="43"/>
      <c r="E71" s="43"/>
      <c r="F71" s="69"/>
      <c r="G71" s="43"/>
      <c r="H71" s="43"/>
      <c r="I71" s="43"/>
      <c r="J71" s="43"/>
      <c r="K71" s="43"/>
      <c r="L71" s="43"/>
      <c r="M71" s="4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x14ac:dyDescent="0.2">
      <c r="A72" s="68"/>
      <c r="B72" s="68"/>
      <c r="C72" s="33"/>
      <c r="D72" s="43"/>
      <c r="E72" s="43"/>
      <c r="F72" s="69"/>
      <c r="G72" s="43"/>
      <c r="H72" s="43"/>
      <c r="I72" s="43"/>
      <c r="J72" s="43"/>
      <c r="K72" s="43"/>
      <c r="L72" s="43"/>
      <c r="M72" s="4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x14ac:dyDescent="0.2">
      <c r="A73" s="68"/>
      <c r="B73" s="68"/>
      <c r="C73" s="33"/>
      <c r="D73" s="43"/>
      <c r="E73" s="43"/>
      <c r="F73" s="69"/>
      <c r="G73" s="43"/>
      <c r="H73" s="43"/>
      <c r="I73" s="43"/>
      <c r="J73" s="43"/>
      <c r="K73" s="43"/>
      <c r="L73" s="43"/>
      <c r="M73" s="4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x14ac:dyDescent="0.2">
      <c r="A74" s="68"/>
      <c r="B74" s="68"/>
      <c r="C74" s="33"/>
      <c r="D74" s="43"/>
      <c r="E74" s="43"/>
      <c r="F74" s="69"/>
      <c r="G74" s="43"/>
      <c r="H74" s="43"/>
      <c r="I74" s="43"/>
      <c r="J74" s="43"/>
      <c r="K74" s="43"/>
      <c r="L74" s="43"/>
      <c r="M74" s="4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x14ac:dyDescent="0.2">
      <c r="A75" s="68"/>
      <c r="B75" s="68"/>
      <c r="C75" s="33"/>
      <c r="D75" s="43"/>
      <c r="E75" s="43"/>
      <c r="F75" s="69"/>
      <c r="G75" s="43"/>
      <c r="H75" s="43"/>
      <c r="I75" s="43"/>
      <c r="J75" s="43"/>
      <c r="K75" s="43"/>
      <c r="L75" s="43"/>
      <c r="M75" s="4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x14ac:dyDescent="0.2">
      <c r="A76" s="68"/>
      <c r="B76" s="68"/>
      <c r="C76" s="33"/>
      <c r="D76" s="43"/>
      <c r="E76" s="43"/>
      <c r="F76" s="69"/>
      <c r="G76" s="43"/>
      <c r="H76" s="43"/>
      <c r="I76" s="43"/>
      <c r="J76" s="43"/>
      <c r="K76" s="43"/>
      <c r="L76" s="43"/>
      <c r="M76" s="4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x14ac:dyDescent="0.2">
      <c r="A77" s="68"/>
      <c r="B77" s="68"/>
      <c r="C77" s="33"/>
      <c r="D77" s="43"/>
      <c r="E77" s="43"/>
      <c r="F77" s="69"/>
      <c r="G77" s="43"/>
      <c r="H77" s="43"/>
      <c r="I77" s="43"/>
      <c r="J77" s="43"/>
      <c r="K77" s="43"/>
      <c r="L77" s="43"/>
      <c r="M77" s="4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x14ac:dyDescent="0.2">
      <c r="A78" s="68"/>
      <c r="B78" s="68"/>
      <c r="C78" s="33"/>
      <c r="D78" s="43"/>
      <c r="E78" s="43"/>
      <c r="F78" s="69"/>
      <c r="G78" s="43"/>
      <c r="H78" s="43"/>
      <c r="I78" s="43"/>
      <c r="J78" s="43"/>
      <c r="K78" s="43"/>
      <c r="L78" s="43"/>
      <c r="M78" s="4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x14ac:dyDescent="0.2">
      <c r="A79" s="68"/>
      <c r="B79" s="68"/>
      <c r="C79" s="3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x14ac:dyDescent="0.2">
      <c r="A80" s="68"/>
      <c r="B80" s="68"/>
      <c r="C80" s="3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x14ac:dyDescent="0.2">
      <c r="A81" s="68"/>
      <c r="B81" s="68"/>
      <c r="C81" s="3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x14ac:dyDescent="0.2"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1:29" x14ac:dyDescent="0.2"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29" x14ac:dyDescent="0.2"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29" x14ac:dyDescent="0.2"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29" x14ac:dyDescent="0.2">
      <c r="D86" s="42"/>
      <c r="E86" s="42"/>
      <c r="F86" s="42"/>
      <c r="G86" s="42"/>
      <c r="H86" s="42"/>
      <c r="I86" s="42"/>
      <c r="J86" s="42"/>
      <c r="K86" s="42"/>
      <c r="L86" s="42"/>
      <c r="M86" s="42"/>
    </row>
    <row r="87" spans="1:29" x14ac:dyDescent="0.2">
      <c r="D87" s="42"/>
      <c r="E87" s="42"/>
      <c r="F87" s="42"/>
      <c r="G87" s="42"/>
      <c r="H87" s="42"/>
      <c r="I87" s="42"/>
      <c r="J87" s="42"/>
      <c r="K87" s="42"/>
      <c r="L87" s="42"/>
      <c r="M87" s="42"/>
    </row>
    <row r="88" spans="1:29" x14ac:dyDescent="0.2"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89" spans="1:29" x14ac:dyDescent="0.2"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0" spans="1:29" x14ac:dyDescent="0.2"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29" x14ac:dyDescent="0.2">
      <c r="D91" s="42"/>
      <c r="E91" s="42"/>
      <c r="F91" s="42"/>
      <c r="G91" s="42"/>
      <c r="H91" s="42"/>
      <c r="I91" s="42"/>
      <c r="J91" s="42"/>
      <c r="K91" s="42"/>
      <c r="L91" s="42"/>
      <c r="M91" s="42"/>
    </row>
  </sheetData>
  <mergeCells count="55">
    <mergeCell ref="B1:C1"/>
    <mergeCell ref="A2:A7"/>
    <mergeCell ref="B2:B7"/>
    <mergeCell ref="C2:C3"/>
    <mergeCell ref="D2:E6"/>
    <mergeCell ref="C4:C7"/>
    <mergeCell ref="X3:AC3"/>
    <mergeCell ref="I4:I6"/>
    <mergeCell ref="J4:J6"/>
    <mergeCell ref="K4:K6"/>
    <mergeCell ref="L4:N4"/>
    <mergeCell ref="X4:Z4"/>
    <mergeCell ref="AA4:AC4"/>
    <mergeCell ref="AA5:AB5"/>
    <mergeCell ref="X6:X7"/>
    <mergeCell ref="L5:M5"/>
    <mergeCell ref="O5:P5"/>
    <mergeCell ref="R5:S5"/>
    <mergeCell ref="U5:V5"/>
    <mergeCell ref="X5:Y5"/>
    <mergeCell ref="Y6:Z6"/>
    <mergeCell ref="AA6:AA7"/>
    <mergeCell ref="R3:W3"/>
    <mergeCell ref="O4:Q4"/>
    <mergeCell ref="R4:T4"/>
    <mergeCell ref="U4:W4"/>
    <mergeCell ref="L6:L7"/>
    <mergeCell ref="M6:N6"/>
    <mergeCell ref="O6:O7"/>
    <mergeCell ref="P6:Q6"/>
    <mergeCell ref="R6:R7"/>
    <mergeCell ref="S6:T6"/>
    <mergeCell ref="U6:U7"/>
    <mergeCell ref="V6:W6"/>
    <mergeCell ref="G2:K2"/>
    <mergeCell ref="G3:H6"/>
    <mergeCell ref="I3:K3"/>
    <mergeCell ref="L3:Q3"/>
    <mergeCell ref="I67:K67"/>
    <mergeCell ref="AB6:AC6"/>
    <mergeCell ref="A60:B60"/>
    <mergeCell ref="A62:G62"/>
    <mergeCell ref="H62:H68"/>
    <mergeCell ref="I62:K62"/>
    <mergeCell ref="A63:G63"/>
    <mergeCell ref="I63:K63"/>
    <mergeCell ref="A64:G64"/>
    <mergeCell ref="F2:F7"/>
    <mergeCell ref="A68:G68"/>
    <mergeCell ref="I68:K68"/>
    <mergeCell ref="I64:K64"/>
    <mergeCell ref="A65:G65"/>
    <mergeCell ref="I65:K65"/>
    <mergeCell ref="I66:K66"/>
    <mergeCell ref="A67:G67"/>
  </mergeCells>
  <pageMargins left="0.39370078740157483" right="0.31496062992125984" top="0.27559055118110237" bottom="0.35433070866141736" header="0.19685039370078741" footer="0.31496062992125984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Лист1(2017)</vt:lpstr>
      <vt:lpstr>план(2017)</vt:lpstr>
      <vt:lpstr>'план(2017)'!Область_печати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2017-10-13T06:10:27Z</cp:lastPrinted>
  <dcterms:created xsi:type="dcterms:W3CDTF">1996-10-08T23:32:33Z</dcterms:created>
  <dcterms:modified xsi:type="dcterms:W3CDTF">2018-06-29T09:38:09Z</dcterms:modified>
</cp:coreProperties>
</file>