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Документы\Разное\Домбровский\2017\"/>
    </mc:Choice>
  </mc:AlternateContent>
  <bookViews>
    <workbookView xWindow="165" yWindow="525" windowWidth="15480" windowHeight="6255"/>
  </bookViews>
  <sheets>
    <sheet name="Лист1" sheetId="1" r:id="rId1"/>
    <sheet name="план" sheetId="3" r:id="rId2"/>
  </sheets>
  <externalReferences>
    <externalReference r:id="rId3"/>
  </externalReferences>
  <definedNames>
    <definedName name="Допустимое_уменьшение_нагрузки_меньше_32_часов_для_некоторых_циклов">[1]Рабочий!$AA$12</definedName>
    <definedName name="_xlnm.Print_Area" localSheetId="1">план!$A$1:$AC$84</definedName>
    <definedName name="ОбязУчебНагрузка">[1]Нормы!$B$3</definedName>
  </definedNames>
  <calcPr calcId="162913"/>
</workbook>
</file>

<file path=xl/calcChain.xml><?xml version="1.0" encoding="utf-8"?>
<calcChain xmlns="http://schemas.openxmlformats.org/spreadsheetml/2006/main">
  <c r="J14" i="3" l="1"/>
  <c r="I14" i="3"/>
  <c r="H14" i="3"/>
  <c r="F14" i="3"/>
  <c r="E14" i="3"/>
  <c r="J13" i="3"/>
  <c r="H13" i="3"/>
  <c r="E13" i="3"/>
  <c r="F13" i="3" s="1"/>
  <c r="K57" i="3"/>
  <c r="J26" i="3"/>
  <c r="H26" i="3"/>
  <c r="I26" i="3" s="1"/>
  <c r="J25" i="3"/>
  <c r="H25" i="3"/>
  <c r="E25" i="3"/>
  <c r="F25" i="3" s="1"/>
  <c r="J24" i="3"/>
  <c r="H24" i="3"/>
  <c r="I24" i="3" s="1"/>
  <c r="J23" i="3"/>
  <c r="H23" i="3"/>
  <c r="E23" i="3" s="1"/>
  <c r="F23" i="3" s="1"/>
  <c r="J22" i="3"/>
  <c r="H22" i="3"/>
  <c r="J21" i="3"/>
  <c r="H21" i="3"/>
  <c r="I21" i="3" s="1"/>
  <c r="J20" i="3"/>
  <c r="H20" i="3"/>
  <c r="J19" i="3"/>
  <c r="H19" i="3"/>
  <c r="E19" i="3"/>
  <c r="F19" i="3" s="1"/>
  <c r="J18" i="3"/>
  <c r="H18" i="3"/>
  <c r="I18" i="3" s="1"/>
  <c r="J17" i="3"/>
  <c r="H17" i="3"/>
  <c r="I17" i="3" s="1"/>
  <c r="J16" i="3"/>
  <c r="H16" i="3"/>
  <c r="J15" i="3"/>
  <c r="H15" i="3"/>
  <c r="E15" i="3"/>
  <c r="F15" i="3" s="1"/>
  <c r="K12" i="3"/>
  <c r="H12" i="3"/>
  <c r="Q11" i="3"/>
  <c r="P11" i="3"/>
  <c r="O11" i="3"/>
  <c r="N11" i="3"/>
  <c r="M11" i="3"/>
  <c r="L11" i="3"/>
  <c r="K11" i="3"/>
  <c r="H11" i="3"/>
  <c r="I15" i="3" l="1"/>
  <c r="I16" i="3"/>
  <c r="E17" i="3"/>
  <c r="F17" i="3" s="1"/>
  <c r="I19" i="3"/>
  <c r="I20" i="3"/>
  <c r="E21" i="3"/>
  <c r="F21" i="3" s="1"/>
  <c r="I25" i="3"/>
  <c r="E26" i="3"/>
  <c r="F26" i="3" s="1"/>
  <c r="I13" i="3"/>
  <c r="E24" i="3"/>
  <c r="F24" i="3" s="1"/>
  <c r="J12" i="3"/>
  <c r="J11" i="3" s="1"/>
  <c r="I22" i="3"/>
  <c r="I23" i="3"/>
  <c r="E16" i="3"/>
  <c r="F16" i="3" s="1"/>
  <c r="E18" i="3"/>
  <c r="F18" i="3" s="1"/>
  <c r="E20" i="3"/>
  <c r="F20" i="3" s="1"/>
  <c r="E22" i="3"/>
  <c r="F22" i="3" s="1"/>
  <c r="I12" i="3" l="1"/>
  <c r="I11" i="3" s="1"/>
  <c r="E12" i="3"/>
  <c r="F12" i="3" l="1"/>
  <c r="F11" i="3" s="1"/>
  <c r="E11" i="3"/>
  <c r="AC77" i="3" l="1"/>
  <c r="W77" i="3"/>
  <c r="Q77" i="3"/>
  <c r="H69" i="3"/>
  <c r="H68" i="3" s="1"/>
  <c r="E68" i="3" s="1"/>
  <c r="F68" i="3" s="1"/>
  <c r="K64" i="3"/>
  <c r="H64" i="3"/>
  <c r="J64" i="3"/>
  <c r="I64" i="3" s="1"/>
  <c r="H65" i="3"/>
  <c r="J65" i="3"/>
  <c r="K63" i="3"/>
  <c r="J60" i="3"/>
  <c r="H60" i="3"/>
  <c r="I60" i="3" s="1"/>
  <c r="K52" i="3"/>
  <c r="K37" i="3"/>
  <c r="J50" i="3"/>
  <c r="H50" i="3"/>
  <c r="E50" i="3" s="1"/>
  <c r="F50" i="3" s="1"/>
  <c r="AA63" i="3"/>
  <c r="AA68" i="3"/>
  <c r="AA37" i="3"/>
  <c r="X57" i="3"/>
  <c r="X63" i="3"/>
  <c r="X33" i="3"/>
  <c r="H67" i="3"/>
  <c r="H66" i="3"/>
  <c r="H47" i="3"/>
  <c r="E47" i="3"/>
  <c r="F47" i="3" s="1"/>
  <c r="H46" i="3"/>
  <c r="E46" i="3" s="1"/>
  <c r="F46" i="3" s="1"/>
  <c r="J46" i="3"/>
  <c r="I46" i="3" s="1"/>
  <c r="H42" i="3"/>
  <c r="E42" i="3" s="1"/>
  <c r="F42" i="3" s="1"/>
  <c r="H45" i="3"/>
  <c r="E45" i="3" s="1"/>
  <c r="F45" i="3" s="1"/>
  <c r="H38" i="3"/>
  <c r="H58" i="3"/>
  <c r="H57" i="3" s="1"/>
  <c r="H59" i="3"/>
  <c r="H31" i="3"/>
  <c r="H30" i="3"/>
  <c r="H35" i="3"/>
  <c r="I35" i="3" s="1"/>
  <c r="X27" i="3"/>
  <c r="X37" i="3"/>
  <c r="V63" i="3"/>
  <c r="R63" i="3"/>
  <c r="R51" i="3" s="1"/>
  <c r="R36" i="3" s="1"/>
  <c r="S57" i="3"/>
  <c r="T57" i="3"/>
  <c r="U57" i="3"/>
  <c r="V57" i="3"/>
  <c r="W57" i="3"/>
  <c r="Y57" i="3"/>
  <c r="Z57" i="3"/>
  <c r="AA57" i="3"/>
  <c r="AB57" i="3"/>
  <c r="AC57" i="3"/>
  <c r="AC51" i="3" s="1"/>
  <c r="AC36" i="3" s="1"/>
  <c r="AC11" i="3" s="1"/>
  <c r="R57" i="3"/>
  <c r="U52" i="3"/>
  <c r="R52" i="3"/>
  <c r="S37" i="3"/>
  <c r="T37" i="3"/>
  <c r="U37" i="3"/>
  <c r="V37" i="3"/>
  <c r="W37" i="3"/>
  <c r="W36" i="3" s="1"/>
  <c r="W11" i="3" s="1"/>
  <c r="Y37" i="3"/>
  <c r="Z37" i="3"/>
  <c r="AB37" i="3"/>
  <c r="AC37" i="3"/>
  <c r="R37" i="3"/>
  <c r="R68" i="3"/>
  <c r="H49" i="3"/>
  <c r="E49" i="3" s="1"/>
  <c r="F49" i="3" s="1"/>
  <c r="J49" i="3"/>
  <c r="I49" i="3" s="1"/>
  <c r="H48" i="3"/>
  <c r="E48" i="3" s="1"/>
  <c r="F48" i="3" s="1"/>
  <c r="H28" i="3"/>
  <c r="E28" i="3" s="1"/>
  <c r="H29" i="3"/>
  <c r="E29" i="3" s="1"/>
  <c r="F29" i="3" s="1"/>
  <c r="H32" i="3"/>
  <c r="H34" i="3"/>
  <c r="H39" i="3"/>
  <c r="E39" i="3" s="1"/>
  <c r="H40" i="3"/>
  <c r="F40" i="3" s="1"/>
  <c r="H41" i="3"/>
  <c r="E41" i="3" s="1"/>
  <c r="F41" i="3" s="1"/>
  <c r="H43" i="3"/>
  <c r="E43" i="3"/>
  <c r="F43" i="3" s="1"/>
  <c r="H44" i="3"/>
  <c r="E44" i="3" s="1"/>
  <c r="F44" i="3" s="1"/>
  <c r="H53" i="3"/>
  <c r="E53" i="3" s="1"/>
  <c r="H54" i="3"/>
  <c r="E35" i="3"/>
  <c r="E33" i="3" s="1"/>
  <c r="E30" i="3"/>
  <c r="X52" i="3"/>
  <c r="X51" i="3" s="1"/>
  <c r="X68" i="3"/>
  <c r="U27" i="3"/>
  <c r="U33" i="3"/>
  <c r="U68" i="3"/>
  <c r="U63" i="3"/>
  <c r="AA52" i="3"/>
  <c r="AA51" i="3" s="1"/>
  <c r="AA36" i="3" s="1"/>
  <c r="AA27" i="3"/>
  <c r="AA33" i="3"/>
  <c r="E54" i="3"/>
  <c r="F54" i="3" s="1"/>
  <c r="E59" i="3"/>
  <c r="E58" i="3"/>
  <c r="H55" i="3"/>
  <c r="H56" i="3"/>
  <c r="J47" i="3"/>
  <c r="I47" i="3" s="1"/>
  <c r="J45" i="3"/>
  <c r="I45" i="3" s="1"/>
  <c r="J44" i="3"/>
  <c r="I44" i="3" s="1"/>
  <c r="J43" i="3"/>
  <c r="I43" i="3" s="1"/>
  <c r="E64" i="3"/>
  <c r="R27" i="3"/>
  <c r="R33" i="3"/>
  <c r="S52" i="3"/>
  <c r="T52" i="3"/>
  <c r="V52" i="3"/>
  <c r="W52" i="3"/>
  <c r="Y52" i="3"/>
  <c r="Y51" i="3" s="1"/>
  <c r="Y36" i="3" s="1"/>
  <c r="Z52" i="3"/>
  <c r="AB52" i="3"/>
  <c r="AC52" i="3"/>
  <c r="J53" i="3"/>
  <c r="I53" i="3" s="1"/>
  <c r="J54" i="3"/>
  <c r="I54" i="3"/>
  <c r="T63" i="3"/>
  <c r="T68" i="3"/>
  <c r="T51" i="3" s="1"/>
  <c r="T36" i="3" s="1"/>
  <c r="T27" i="3"/>
  <c r="T33" i="3"/>
  <c r="T11" i="3" s="1"/>
  <c r="J62" i="3"/>
  <c r="H62" i="3"/>
  <c r="I62" i="3" s="1"/>
  <c r="J67" i="3"/>
  <c r="I67" i="3" s="1"/>
  <c r="S63" i="3"/>
  <c r="S68" i="3"/>
  <c r="V68" i="3"/>
  <c r="W63" i="3"/>
  <c r="W68" i="3"/>
  <c r="Y63" i="3"/>
  <c r="Y68" i="3"/>
  <c r="Z63" i="3"/>
  <c r="Z68" i="3"/>
  <c r="AB63" i="3"/>
  <c r="AB68" i="3"/>
  <c r="AC63" i="3"/>
  <c r="AC68" i="3"/>
  <c r="K68" i="3"/>
  <c r="K51" i="3" s="1"/>
  <c r="K36" i="3" s="1"/>
  <c r="J58" i="3"/>
  <c r="J59" i="3"/>
  <c r="I59" i="3" s="1"/>
  <c r="J69" i="3"/>
  <c r="J68" i="3" s="1"/>
  <c r="H70" i="3"/>
  <c r="J70" i="3"/>
  <c r="J71" i="3"/>
  <c r="I70" i="3"/>
  <c r="H71" i="3"/>
  <c r="I71" i="3"/>
  <c r="J38" i="3"/>
  <c r="J39" i="3"/>
  <c r="I39" i="3"/>
  <c r="J40" i="3"/>
  <c r="I40" i="3"/>
  <c r="J41" i="3"/>
  <c r="J42" i="3"/>
  <c r="I42" i="3" s="1"/>
  <c r="J48" i="3"/>
  <c r="I48" i="3" s="1"/>
  <c r="S27" i="3"/>
  <c r="S33" i="3"/>
  <c r="V27" i="3"/>
  <c r="V33" i="3"/>
  <c r="W27" i="3"/>
  <c r="W33" i="3"/>
  <c r="Y27" i="3"/>
  <c r="Y33" i="3"/>
  <c r="Z27" i="3"/>
  <c r="Z33" i="3"/>
  <c r="AB27" i="3"/>
  <c r="AB33" i="3"/>
  <c r="AC27" i="3"/>
  <c r="AC33" i="3"/>
  <c r="K33" i="3"/>
  <c r="O74" i="3"/>
  <c r="L74" i="3"/>
  <c r="J34" i="3"/>
  <c r="I34" i="3" s="1"/>
  <c r="I33" i="3" s="1"/>
  <c r="J35" i="3"/>
  <c r="J30" i="3"/>
  <c r="I30" i="3" s="1"/>
  <c r="J31" i="3"/>
  <c r="J28" i="3"/>
  <c r="I28" i="3" s="1"/>
  <c r="J29" i="3"/>
  <c r="J32" i="3"/>
  <c r="I32" i="3" s="1"/>
  <c r="K27" i="3"/>
  <c r="H61" i="3"/>
  <c r="F32" i="3"/>
  <c r="F34" i="3"/>
  <c r="F35" i="3"/>
  <c r="F38" i="3"/>
  <c r="F59" i="3"/>
  <c r="F64" i="3"/>
  <c r="F30" i="3"/>
  <c r="F31" i="3"/>
  <c r="I55" i="3"/>
  <c r="I56" i="3"/>
  <c r="J61" i="3"/>
  <c r="I61" i="3"/>
  <c r="J66" i="3"/>
  <c r="I66" i="3"/>
  <c r="W51" i="3"/>
  <c r="J52" i="3"/>
  <c r="H27" i="3"/>
  <c r="I50" i="3"/>
  <c r="J37" i="3"/>
  <c r="J63" i="3"/>
  <c r="J33" i="3"/>
  <c r="E52" i="3" l="1"/>
  <c r="F53" i="3"/>
  <c r="X36" i="3"/>
  <c r="X11" i="3" s="1"/>
  <c r="X74" i="3" s="1"/>
  <c r="Y11" i="3"/>
  <c r="I52" i="3"/>
  <c r="AB51" i="3"/>
  <c r="AB36" i="3" s="1"/>
  <c r="V51" i="3"/>
  <c r="V36" i="3" s="1"/>
  <c r="V11" i="3" s="1"/>
  <c r="S51" i="3"/>
  <c r="S36" i="3" s="1"/>
  <c r="S11" i="3" s="1"/>
  <c r="R11" i="3"/>
  <c r="R74" i="3" s="1"/>
  <c r="I65" i="3"/>
  <c r="I63" i="3" s="1"/>
  <c r="I51" i="3" s="1"/>
  <c r="E65" i="3"/>
  <c r="F65" i="3" s="1"/>
  <c r="I69" i="3"/>
  <c r="I68" i="3" s="1"/>
  <c r="H52" i="3"/>
  <c r="F52" i="3" s="1"/>
  <c r="J27" i="3"/>
  <c r="H37" i="3"/>
  <c r="F58" i="3"/>
  <c r="E69" i="3"/>
  <c r="F69" i="3" s="1"/>
  <c r="I29" i="3"/>
  <c r="I31" i="3"/>
  <c r="I27" i="3" s="1"/>
  <c r="AB11" i="3"/>
  <c r="I41" i="3"/>
  <c r="I58" i="3"/>
  <c r="I57" i="3" s="1"/>
  <c r="J57" i="3"/>
  <c r="J51" i="3" s="1"/>
  <c r="J36" i="3" s="1"/>
  <c r="Z51" i="3"/>
  <c r="Z36" i="3" s="1"/>
  <c r="E63" i="3"/>
  <c r="U51" i="3"/>
  <c r="U36" i="3" s="1"/>
  <c r="H33" i="3"/>
  <c r="I38" i="3"/>
  <c r="H63" i="3"/>
  <c r="F63" i="3" s="1"/>
  <c r="Z11" i="3"/>
  <c r="E37" i="3"/>
  <c r="F39" i="3"/>
  <c r="I37" i="3"/>
  <c r="AA11" i="3"/>
  <c r="AA74" i="3" s="1"/>
  <c r="F33" i="3"/>
  <c r="F28" i="3"/>
  <c r="E27" i="3"/>
  <c r="F27" i="3" s="1"/>
  <c r="U11" i="3"/>
  <c r="U74" i="3" s="1"/>
  <c r="E60" i="3"/>
  <c r="F60" i="3" s="1"/>
  <c r="F37" i="3" l="1"/>
  <c r="H51" i="3"/>
  <c r="H36" i="3" s="1"/>
  <c r="E57" i="3"/>
  <c r="E36" i="3" l="1"/>
  <c r="F36" i="3" s="1"/>
  <c r="I36" i="3"/>
  <c r="H75" i="3"/>
  <c r="E75" i="3" s="1"/>
  <c r="F57" i="3"/>
  <c r="F51" i="3" s="1"/>
  <c r="E51" i="3"/>
</calcChain>
</file>

<file path=xl/sharedStrings.xml><?xml version="1.0" encoding="utf-8"?>
<sst xmlns="http://schemas.openxmlformats.org/spreadsheetml/2006/main" count="250" uniqueCount="179">
  <si>
    <t>Индекс</t>
  </si>
  <si>
    <t>Максимальная учебная нагрузка студентов</t>
  </si>
  <si>
    <t>Самостоятельная учебная нагрузка студентов</t>
  </si>
  <si>
    <t xml:space="preserve">Обязательные учебные занятия </t>
  </si>
  <si>
    <t>Всего</t>
  </si>
  <si>
    <t>1 курс</t>
  </si>
  <si>
    <t>2 курс</t>
  </si>
  <si>
    <t>3 курс</t>
  </si>
  <si>
    <t>теоретическое обучение</t>
  </si>
  <si>
    <t>лаб. и практ. занятия</t>
  </si>
  <si>
    <t>1 сем</t>
  </si>
  <si>
    <t>2 сем</t>
  </si>
  <si>
    <t>3 сем</t>
  </si>
  <si>
    <t>4 сем</t>
  </si>
  <si>
    <t>5 сем</t>
  </si>
  <si>
    <t>6 сем</t>
  </si>
  <si>
    <t>нед</t>
  </si>
  <si>
    <t>В том числе</t>
  </si>
  <si>
    <t>ФГОС СПО</t>
  </si>
  <si>
    <t>Факт</t>
  </si>
  <si>
    <t>Лаб. и практ. занятия</t>
  </si>
  <si>
    <t>Курс. проектир.</t>
  </si>
  <si>
    <t>О.00</t>
  </si>
  <si>
    <t>Иностранный язык</t>
  </si>
  <si>
    <t>История</t>
  </si>
  <si>
    <t>Обществознание</t>
  </si>
  <si>
    <t>География</t>
  </si>
  <si>
    <t>Естествознание</t>
  </si>
  <si>
    <t>ОБЖ</t>
  </si>
  <si>
    <t>Физическая культура</t>
  </si>
  <si>
    <t>Математика</t>
  </si>
  <si>
    <t>Экономика</t>
  </si>
  <si>
    <t>Право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</si>
  <si>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</si>
  <si>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</si>
  <si>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</si>
  <si>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</si>
  <si>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</si>
  <si>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</si>
  <si>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</si>
  <si>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</si>
  <si>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Русский язык и культура речи</t>
  </si>
  <si>
    <t>ЕН.00</t>
  </si>
  <si>
    <t>ЕН.01</t>
  </si>
  <si>
    <t>ЕН.02</t>
  </si>
  <si>
    <t>Информационные технологии в профессиональной деятельности</t>
  </si>
  <si>
    <t>П.00</t>
  </si>
  <si>
    <t>Профессиональный цикл</t>
  </si>
  <si>
    <t>ОП.00</t>
  </si>
  <si>
    <t>Общепрофессиональные дисциплины</t>
  </si>
  <si>
    <t>Экономика организации</t>
  </si>
  <si>
    <t>Статистика</t>
  </si>
  <si>
    <t>Документационное обеспечение управления</t>
  </si>
  <si>
    <t>Правовое обеспечение профессиональной деятельности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</si>
  <si>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</si>
  <si>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</si>
  <si>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</si>
  <si>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</si>
  <si>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</si>
  <si>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</si>
  <si>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 xml:space="preserve">Учебная практика </t>
  </si>
  <si>
    <t>ПП.01</t>
  </si>
  <si>
    <t>Производственная практика (практика по профилю специальности)</t>
  </si>
  <si>
    <t>ПМ.02</t>
  </si>
  <si>
    <t>МДК.02.01</t>
  </si>
  <si>
    <t>МДК.02.02</t>
  </si>
  <si>
    <t>УП.02</t>
  </si>
  <si>
    <t>ПМ.03</t>
  </si>
  <si>
    <t>МДК.03.01</t>
  </si>
  <si>
    <t>УП.03</t>
  </si>
  <si>
    <t>ПП.03</t>
  </si>
  <si>
    <t>ПМ.04</t>
  </si>
  <si>
    <t>МДК.04.01</t>
  </si>
  <si>
    <t>УП.04</t>
  </si>
  <si>
    <t>Итого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</si>
  <si>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</si>
  <si>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</si>
  <si>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</si>
  <si>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</si>
  <si>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</si>
  <si>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</si>
  <si>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</si>
  <si>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</si>
  <si>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</si>
  <si>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</si>
  <si>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</si>
  <si>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Бухгалтерский учёт</t>
  </si>
  <si>
    <t>МДК.01.02</t>
  </si>
  <si>
    <t>Анализ финансово-хозяйственной деятельности</t>
  </si>
  <si>
    <t>ПП.04</t>
  </si>
  <si>
    <t>МДК.03.02</t>
  </si>
  <si>
    <t>Математический и общий естественнонаучный цикл</t>
  </si>
  <si>
    <t>ПП.02</t>
  </si>
  <si>
    <t>курсовых работ (проектов)</t>
  </si>
  <si>
    <t>Формы промежуточной аттестации</t>
  </si>
  <si>
    <t>ПДП</t>
  </si>
  <si>
    <t xml:space="preserve">Преддипломная практика </t>
  </si>
  <si>
    <t>ГИА</t>
  </si>
  <si>
    <t>Государственная (итоговая) аттестация</t>
  </si>
  <si>
    <t>6 нед.</t>
  </si>
  <si>
    <t>1.2 Государственные экзамены (при их наличии) - нет</t>
  </si>
  <si>
    <t>наименования:    нет</t>
  </si>
  <si>
    <t>дисциплин и МДК</t>
  </si>
  <si>
    <t>учебной практики</t>
  </si>
  <si>
    <t>производственной практики</t>
  </si>
  <si>
    <t xml:space="preserve">экзаменов (в т.ч. экзаменов квалификационных) </t>
  </si>
  <si>
    <t>зачётов</t>
  </si>
  <si>
    <t>преддипломные практики</t>
  </si>
  <si>
    <t>дифф. зачётов</t>
  </si>
  <si>
    <t>Наименование циклов, дисциплин, профессиональных модулей, МДК, практик</t>
  </si>
  <si>
    <t>1. Программа базовой подготовки</t>
  </si>
  <si>
    <t>3. План учебного процесса</t>
  </si>
  <si>
    <r>
      <t xml:space="preserve"> , </t>
    </r>
    <r>
      <rPr>
        <sz val="10"/>
        <rFont val="Arial Cyr"/>
        <charset val="204"/>
      </rPr>
      <t xml:space="preserve">  ,  Э (4)</t>
    </r>
  </si>
  <si>
    <r>
      <t xml:space="preserve"> , </t>
    </r>
    <r>
      <rPr>
        <sz val="10"/>
        <rFont val="Arial Cyr"/>
        <charset val="204"/>
      </rPr>
      <t xml:space="preserve">  ,  Э (3)</t>
    </r>
  </si>
  <si>
    <t>МДК.02.03</t>
  </si>
  <si>
    <t>Менеджмент</t>
  </si>
  <si>
    <t>Финансы, денежное обращение и кредит</t>
  </si>
  <si>
    <t>Налоги и налогообложение</t>
  </si>
  <si>
    <t>Аудит</t>
  </si>
  <si>
    <t>Планирование и организация логистического процесса в организациях (подразделениях) различных сфер деятельности</t>
  </si>
  <si>
    <t>Основы планирования и организации логистического процесса в организациях (подразделениях)</t>
  </si>
  <si>
    <t>Документационное обеспечение логистических процессов</t>
  </si>
  <si>
    <t>Управление логистическими процессами в закупках, производстве и распределении</t>
  </si>
  <si>
    <t>Основы управления логистическими процессами в закупках, производстве и распределении</t>
  </si>
  <si>
    <t>Оценка рентабельности системы складирования и оптимизация внутрипроизводственных потоковых процессов</t>
  </si>
  <si>
    <t>Оптимизация процессов транспортировки и проведение оценки стоимости затрат на хранение товарных запасов</t>
  </si>
  <si>
    <t>Оптимизация ресурсов организаций (подразделений), связанных с материальными и нематериальными потоками</t>
  </si>
  <si>
    <t>Оптимизация ресурсов организаций (подразделений)</t>
  </si>
  <si>
    <t>Оценка инвестиционных проектов в логистической системе</t>
  </si>
  <si>
    <t>Оценка эффективности работы логистических систем и контроль логистических операций</t>
  </si>
  <si>
    <t>Основы контроля и оценки эффективности функционирования логистических систем и операций</t>
  </si>
  <si>
    <t>ОП.12</t>
  </si>
  <si>
    <t>Управление персоналом</t>
  </si>
  <si>
    <t>ОП.13</t>
  </si>
  <si>
    <t>Психология общения</t>
  </si>
  <si>
    <r>
      <t xml:space="preserve"> , </t>
    </r>
    <r>
      <rPr>
        <sz val="10"/>
        <rFont val="Arial Cyr"/>
        <charset val="204"/>
      </rPr>
      <t xml:space="preserve">  ,  Э(2)</t>
    </r>
  </si>
  <si>
    <t xml:space="preserve"> ,  ДЗ(2),  </t>
  </si>
  <si>
    <t xml:space="preserve"> ,  ДЗ(1),  </t>
  </si>
  <si>
    <t xml:space="preserve"> ,  ДЗ(4),  </t>
  </si>
  <si>
    <t xml:space="preserve"> ,  ДЗ(6),  </t>
  </si>
  <si>
    <t xml:space="preserve"> ,  ДЗ(3),  </t>
  </si>
  <si>
    <r>
      <t xml:space="preserve"> , </t>
    </r>
    <r>
      <rPr>
        <sz val="10"/>
        <rFont val="Arial Cyr"/>
        <charset val="204"/>
      </rPr>
      <t xml:space="preserve">  ,  Э(5)</t>
    </r>
  </si>
  <si>
    <r>
      <t xml:space="preserve"> , </t>
    </r>
    <r>
      <rPr>
        <sz val="10"/>
        <rFont val="Arial Cyr"/>
        <charset val="204"/>
      </rPr>
      <t xml:space="preserve">  ,  Э(3)</t>
    </r>
  </si>
  <si>
    <t xml:space="preserve"> ,  ДЗ(5),  </t>
  </si>
  <si>
    <t>Э(к)-(4)</t>
  </si>
  <si>
    <t>Э(к)-(5)</t>
  </si>
  <si>
    <r>
      <t xml:space="preserve"> , </t>
    </r>
    <r>
      <rPr>
        <sz val="10"/>
        <rFont val="Arial Cyr"/>
        <charset val="204"/>
      </rPr>
      <t xml:space="preserve">  ,  Э (5)</t>
    </r>
  </si>
  <si>
    <t>Э(к)-(6)</t>
  </si>
  <si>
    <t xml:space="preserve">З(2-5) , ДЗ(6) ,  </t>
  </si>
  <si>
    <t>1.1 Выпускная квалификационная работа в форме:
                                                         дипломной работы.
Выполнение дипломной работы с 18.05 по 14.06  (всего 4 нед.)
Защита дипломной работы с 15.06 по 28.06 (всего 2 нед.)</t>
  </si>
  <si>
    <t xml:space="preserve">З ,  ДЗ(2),  </t>
  </si>
  <si>
    <t xml:space="preserve">итого за год </t>
  </si>
  <si>
    <t xml:space="preserve"> ,  ДЗ*(6),  </t>
  </si>
  <si>
    <t xml:space="preserve"> ,  ДЗ(*4),  </t>
  </si>
  <si>
    <t xml:space="preserve"> ,  ДЗ*(4),  </t>
  </si>
  <si>
    <t>*- комплексный дифференцированный зачёт по  учебной и производственной практике в  ПМ.01, ПМ.03, ПМ.04</t>
  </si>
  <si>
    <t>Общеобразовательные учебные дисциплины</t>
  </si>
  <si>
    <t>Базовые  и профильные</t>
  </si>
  <si>
    <t>ОУД.01</t>
  </si>
  <si>
    <t>ОУД.02</t>
  </si>
  <si>
    <t>ОУД.03</t>
  </si>
  <si>
    <t>ОУД.04</t>
  </si>
  <si>
    <t>ОУД.05</t>
  </si>
  <si>
    <t>ОУД.06</t>
  </si>
  <si>
    <t>ОУД.07</t>
  </si>
  <si>
    <t xml:space="preserve">Информатика </t>
  </si>
  <si>
    <t>ОУД.08</t>
  </si>
  <si>
    <t>ОУД.09</t>
  </si>
  <si>
    <t>ОУД.10</t>
  </si>
  <si>
    <t>ОУД.11</t>
  </si>
  <si>
    <t>ОУД.12</t>
  </si>
  <si>
    <t>ОУД.13</t>
  </si>
  <si>
    <t>Экология</t>
  </si>
  <si>
    <t>Русский язык</t>
  </si>
  <si>
    <r>
      <t xml:space="preserve"> , </t>
    </r>
    <r>
      <rPr>
        <sz val="10"/>
        <rFont val="Arial Cyr"/>
        <charset val="204"/>
      </rPr>
      <t xml:space="preserve">  ,  Э (2)</t>
    </r>
  </si>
  <si>
    <t>Литература</t>
  </si>
  <si>
    <t>ОУД.14</t>
  </si>
  <si>
    <t>Консультации  из расчета 4 часа на одного обучающегося на каждый учебный год</t>
  </si>
  <si>
    <t>Государственная (итоговая) аттестация  (6 нед.)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</si>
</sst>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9"/>
      <color indexed="18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b/>
      <sz val="10"/>
      <color indexed="1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8"/>
      <name val="Arial"/>
      <family val="2"/>
      <charset val="204"/>
    </font>
    <font>
      <sz val="10"/>
      <name val="Arial"/>
      <family val="2"/>
      <charset val="204"/>
    </font>
    <font>
      <sz val="11"/>
      <color indexed="18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22"/>
      <name val="Arial"/>
      <family val="2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indexed="44"/>
      <name val="Arial"/>
      <family val="2"/>
      <charset val="204"/>
    </font>
    <font>
      <sz val="10"/>
      <name val="Symbol"/>
      <family val="1"/>
      <charset val="2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44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2">
    <xf numFmtId="0" fontId="0" fillId="0" borderId="0" xfId="0"/>
    <xf numFmtId="49" fontId="2" fillId="0" borderId="1" xfId="0" applyNumberFormat="1" applyFont="1" applyBorder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  <xf numFmtId="49" fontId="4" fillId="0" borderId="2" xfId="0" applyNumberFormat="1" applyFont="1" applyBorder="1" applyAlignment="1" applyProtection="1">
      <alignment horizontal="center" vertical="center"/>
      <protection hidden="1"/>
    </xf>
    <xf numFmtId="49" fontId="5" fillId="0" borderId="2" xfId="0" applyNumberFormat="1" applyFont="1" applyBorder="1" applyAlignment="1" applyProtection="1">
      <alignment horizontal="center" vertical="center"/>
      <protection hidden="1"/>
    </xf>
    <xf numFmtId="49" fontId="6" fillId="2" borderId="3" xfId="0" applyNumberFormat="1" applyFont="1" applyFill="1" applyBorder="1" applyAlignment="1" applyProtection="1">
      <alignment horizontal="left" vertical="center"/>
      <protection hidden="1"/>
    </xf>
    <xf numFmtId="49" fontId="6" fillId="3" borderId="4" xfId="0" applyNumberFormat="1" applyFont="1" applyFill="1" applyBorder="1" applyAlignment="1" applyProtection="1">
      <alignment horizontal="left" vertical="top" wrapText="1"/>
    </xf>
    <xf numFmtId="49" fontId="6" fillId="3" borderId="5" xfId="0" applyNumberFormat="1" applyFont="1" applyFill="1" applyBorder="1" applyAlignment="1" applyProtection="1">
      <alignment horizontal="left" vertical="top" wrapText="1"/>
    </xf>
    <xf numFmtId="49" fontId="6" fillId="3" borderId="7" xfId="0" applyNumberFormat="1" applyFont="1" applyFill="1" applyBorder="1" applyAlignment="1" applyProtection="1">
      <alignment horizontal="left" vertical="top" wrapText="1"/>
    </xf>
    <xf numFmtId="49" fontId="6" fillId="2" borderId="8" xfId="0" applyNumberFormat="1" applyFont="1" applyFill="1" applyBorder="1" applyAlignment="1" applyProtection="1">
      <alignment horizontal="left" vertical="center"/>
      <protection hidden="1"/>
    </xf>
    <xf numFmtId="49" fontId="6" fillId="3" borderId="9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left" vertical="center"/>
      <protection hidden="1"/>
    </xf>
    <xf numFmtId="49" fontId="2" fillId="2" borderId="3" xfId="0" applyNumberFormat="1" applyFont="1" applyFill="1" applyBorder="1" applyAlignment="1" applyProtection="1">
      <alignment horizontal="left" vertical="center"/>
      <protection hidden="1"/>
    </xf>
    <xf numFmtId="49" fontId="6" fillId="3" borderId="10" xfId="0" applyNumberFormat="1" applyFont="1" applyFill="1" applyBorder="1" applyAlignment="1" applyProtection="1">
      <alignment horizontal="left" vertical="top" wrapText="1"/>
    </xf>
    <xf numFmtId="49" fontId="2" fillId="2" borderId="8" xfId="0" applyNumberFormat="1" applyFont="1" applyFill="1" applyBorder="1" applyAlignment="1" applyProtection="1">
      <alignment horizontal="left" vertical="center"/>
      <protection hidden="1"/>
    </xf>
    <xf numFmtId="49" fontId="4" fillId="0" borderId="11" xfId="0" applyNumberFormat="1" applyFont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Border="1" applyAlignment="1" applyProtection="1">
      <alignment horizontal="center" vertical="center" wrapText="1"/>
      <protection hidden="1"/>
    </xf>
    <xf numFmtId="49" fontId="6" fillId="3" borderId="13" xfId="0" applyNumberFormat="1" applyFont="1" applyFill="1" applyBorder="1" applyAlignment="1" applyProtection="1">
      <alignment horizontal="left" vertical="top" wrapText="1"/>
    </xf>
    <xf numFmtId="1" fontId="2" fillId="0" borderId="15" xfId="0" applyNumberFormat="1" applyFont="1" applyBorder="1" applyAlignment="1" applyProtection="1">
      <alignment horizontal="center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3" fillId="0" borderId="15" xfId="0" applyNumberFormat="1" applyFont="1" applyBorder="1" applyAlignment="1" applyProtection="1">
      <alignment horizontal="center" vertical="center" wrapText="1"/>
      <protection hidden="1"/>
    </xf>
    <xf numFmtId="1" fontId="3" fillId="0" borderId="15" xfId="0" applyNumberFormat="1" applyFont="1" applyBorder="1" applyAlignment="1" applyProtection="1">
      <alignment horizontal="center" vertical="center"/>
      <protection hidden="1"/>
    </xf>
    <xf numFmtId="1" fontId="3" fillId="0" borderId="16" xfId="0" applyNumberFormat="1" applyFont="1" applyBorder="1" applyAlignment="1" applyProtection="1">
      <alignment horizontal="center" vertical="center" wrapText="1"/>
      <protection hidden="1"/>
    </xf>
    <xf numFmtId="0" fontId="0" fillId="2" borderId="9" xfId="0" applyFill="1" applyBorder="1"/>
    <xf numFmtId="0" fontId="0" fillId="0" borderId="9" xfId="0" applyBorder="1"/>
    <xf numFmtId="49" fontId="2" fillId="0" borderId="12" xfId="0" applyNumberFormat="1" applyFont="1" applyBorder="1" applyAlignment="1" applyProtection="1">
      <alignment horizontal="left" wrapText="1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0" fontId="0" fillId="0" borderId="18" xfId="0" applyBorder="1"/>
    <xf numFmtId="0" fontId="0" fillId="4" borderId="19" xfId="0" applyFill="1" applyBorder="1"/>
    <xf numFmtId="0" fontId="0" fillId="4" borderId="9" xfId="0" applyFill="1" applyBorder="1"/>
    <xf numFmtId="0" fontId="0" fillId="0" borderId="20" xfId="0" applyBorder="1"/>
    <xf numFmtId="0" fontId="0" fillId="0" borderId="21" xfId="0" applyBorder="1"/>
    <xf numFmtId="0" fontId="0" fillId="4" borderId="22" xfId="0" applyFill="1" applyBorder="1"/>
    <xf numFmtId="0" fontId="0" fillId="0" borderId="7" xfId="0" applyBorder="1"/>
    <xf numFmtId="0" fontId="0" fillId="4" borderId="23" xfId="0" applyFill="1" applyBorder="1"/>
    <xf numFmtId="0" fontId="0" fillId="2" borderId="7" xfId="0" applyFill="1" applyBorder="1"/>
    <xf numFmtId="0" fontId="0" fillId="4" borderId="7" xfId="0" applyFill="1" applyBorder="1"/>
    <xf numFmtId="49" fontId="4" fillId="0" borderId="24" xfId="0" applyNumberFormat="1" applyFont="1" applyFill="1" applyBorder="1" applyAlignment="1" applyProtection="1">
      <alignment horizontal="left" vertical="center"/>
      <protection hidden="1"/>
    </xf>
    <xf numFmtId="0" fontId="0" fillId="4" borderId="26" xfId="0" applyFill="1" applyBorder="1"/>
    <xf numFmtId="0" fontId="0" fillId="4" borderId="25" xfId="0" applyFill="1" applyBorder="1"/>
    <xf numFmtId="0" fontId="0" fillId="0" borderId="10" xfId="0" applyBorder="1"/>
    <xf numFmtId="0" fontId="0" fillId="0" borderId="27" xfId="0" applyBorder="1"/>
    <xf numFmtId="0" fontId="0" fillId="4" borderId="28" xfId="0" applyFill="1" applyBorder="1"/>
    <xf numFmtId="0" fontId="0" fillId="2" borderId="10" xfId="0" applyFill="1" applyBorder="1"/>
    <xf numFmtId="0" fontId="0" fillId="4" borderId="10" xfId="0" applyFill="1" applyBorder="1"/>
    <xf numFmtId="49" fontId="2" fillId="2" borderId="29" xfId="0" applyNumberFormat="1" applyFont="1" applyFill="1" applyBorder="1" applyAlignment="1" applyProtection="1">
      <alignment horizontal="left" vertical="center"/>
      <protection hidden="1"/>
    </xf>
    <xf numFmtId="0" fontId="0" fillId="0" borderId="30" xfId="0" applyBorder="1"/>
    <xf numFmtId="0" fontId="0" fillId="4" borderId="32" xfId="0" applyFill="1" applyBorder="1"/>
    <xf numFmtId="0" fontId="0" fillId="2" borderId="13" xfId="0" applyFill="1" applyBorder="1"/>
    <xf numFmtId="0" fontId="0" fillId="2" borderId="5" xfId="0" applyFill="1" applyBorder="1"/>
    <xf numFmtId="0" fontId="0" fillId="2" borderId="4" xfId="0" applyFill="1" applyBorder="1"/>
    <xf numFmtId="0" fontId="0" fillId="0" borderId="0" xfId="0" applyBorder="1"/>
    <xf numFmtId="0" fontId="7" fillId="2" borderId="1" xfId="0" applyFont="1" applyFill="1" applyBorder="1"/>
    <xf numFmtId="0" fontId="7" fillId="2" borderId="25" xfId="0" applyFont="1" applyFill="1" applyBorder="1"/>
    <xf numFmtId="0" fontId="9" fillId="2" borderId="25" xfId="0" applyFont="1" applyFill="1" applyBorder="1"/>
    <xf numFmtId="0" fontId="9" fillId="4" borderId="25" xfId="0" applyFont="1" applyFill="1" applyBorder="1"/>
    <xf numFmtId="0" fontId="9" fillId="2" borderId="12" xfId="0" applyFont="1" applyFill="1" applyBorder="1"/>
    <xf numFmtId="0" fontId="10" fillId="2" borderId="7" xfId="0" applyFont="1" applyFill="1" applyBorder="1"/>
    <xf numFmtId="0" fontId="10" fillId="2" borderId="9" xfId="0" applyFont="1" applyFill="1" applyBorder="1"/>
    <xf numFmtId="0" fontId="8" fillId="2" borderId="25" xfId="0" applyFont="1" applyFill="1" applyBorder="1"/>
    <xf numFmtId="0" fontId="10" fillId="2" borderId="10" xfId="0" applyFont="1" applyFill="1" applyBorder="1"/>
    <xf numFmtId="0" fontId="8" fillId="4" borderId="25" xfId="0" applyFont="1" applyFill="1" applyBorder="1"/>
    <xf numFmtId="0" fontId="10" fillId="2" borderId="25" xfId="0" applyFont="1" applyFill="1" applyBorder="1"/>
    <xf numFmtId="0" fontId="0" fillId="0" borderId="0" xfId="0" applyFill="1"/>
    <xf numFmtId="0" fontId="0" fillId="0" borderId="0" xfId="0" applyFill="1" applyBorder="1"/>
    <xf numFmtId="0" fontId="0" fillId="5" borderId="9" xfId="0" applyFill="1" applyBorder="1"/>
    <xf numFmtId="0" fontId="0" fillId="3" borderId="10" xfId="0" applyFill="1" applyBorder="1"/>
    <xf numFmtId="49" fontId="6" fillId="3" borderId="34" xfId="0" applyNumberFormat="1" applyFont="1" applyFill="1" applyBorder="1" applyAlignment="1" applyProtection="1">
      <alignment horizontal="left" vertical="top" wrapText="1"/>
    </xf>
    <xf numFmtId="0" fontId="8" fillId="6" borderId="25" xfId="0" applyFont="1" applyFill="1" applyBorder="1"/>
    <xf numFmtId="0" fontId="8" fillId="6" borderId="37" xfId="0" applyFont="1" applyFill="1" applyBorder="1"/>
    <xf numFmtId="0" fontId="8" fillId="4" borderId="26" xfId="0" applyFont="1" applyFill="1" applyBorder="1"/>
    <xf numFmtId="0" fontId="8" fillId="2" borderId="12" xfId="0" applyFont="1" applyFill="1" applyBorder="1"/>
    <xf numFmtId="0" fontId="9" fillId="4" borderId="26" xfId="0" applyFont="1" applyFill="1" applyBorder="1"/>
    <xf numFmtId="0" fontId="12" fillId="4" borderId="26" xfId="0" applyFont="1" applyFill="1" applyBorder="1"/>
    <xf numFmtId="0" fontId="12" fillId="2" borderId="25" xfId="0" applyFont="1" applyFill="1" applyBorder="1"/>
    <xf numFmtId="0" fontId="12" fillId="4" borderId="25" xfId="0" applyFont="1" applyFill="1" applyBorder="1"/>
    <xf numFmtId="0" fontId="9" fillId="2" borderId="37" xfId="0" applyFont="1" applyFill="1" applyBorder="1"/>
    <xf numFmtId="49" fontId="2" fillId="2" borderId="6" xfId="0" applyNumberFormat="1" applyFont="1" applyFill="1" applyBorder="1" applyAlignment="1" applyProtection="1">
      <alignment horizontal="left" vertical="center"/>
      <protection hidden="1"/>
    </xf>
    <xf numFmtId="49" fontId="5" fillId="0" borderId="1" xfId="0" applyNumberFormat="1" applyFont="1" applyFill="1" applyBorder="1" applyAlignment="1" applyProtection="1">
      <alignment horizontal="left" vertical="center"/>
      <protection hidden="1"/>
    </xf>
    <xf numFmtId="0" fontId="0" fillId="6" borderId="25" xfId="0" applyFill="1" applyBorder="1"/>
    <xf numFmtId="1" fontId="0" fillId="2" borderId="25" xfId="0" applyNumberFormat="1" applyFill="1" applyBorder="1"/>
    <xf numFmtId="1" fontId="0" fillId="2" borderId="37" xfId="0" applyNumberFormat="1" applyFill="1" applyBorder="1"/>
    <xf numFmtId="49" fontId="5" fillId="6" borderId="1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0" fillId="5" borderId="30" xfId="0" applyFill="1" applyBorder="1"/>
    <xf numFmtId="1" fontId="9" fillId="2" borderId="25" xfId="0" applyNumberFormat="1" applyFont="1" applyFill="1" applyBorder="1"/>
    <xf numFmtId="1" fontId="8" fillId="2" borderId="25" xfId="0" applyNumberFormat="1" applyFont="1" applyFill="1" applyBorder="1"/>
    <xf numFmtId="0" fontId="14" fillId="2" borderId="20" xfId="0" applyFont="1" applyFill="1" applyBorder="1"/>
    <xf numFmtId="0" fontId="14" fillId="2" borderId="33" xfId="0" applyFont="1" applyFill="1" applyBorder="1"/>
    <xf numFmtId="0" fontId="0" fillId="0" borderId="39" xfId="0" applyBorder="1" applyAlignment="1">
      <alignment horizontal="left" wrapText="1"/>
    </xf>
    <xf numFmtId="0" fontId="0" fillId="0" borderId="39" xfId="0" applyBorder="1"/>
    <xf numFmtId="0" fontId="0" fillId="0" borderId="39" xfId="0" applyFill="1" applyBorder="1"/>
    <xf numFmtId="0" fontId="10" fillId="0" borderId="39" xfId="0" applyFont="1" applyFill="1" applyBorder="1"/>
    <xf numFmtId="0" fontId="0" fillId="0" borderId="0" xfId="0" applyBorder="1" applyAlignment="1">
      <alignment horizontal="left" wrapText="1"/>
    </xf>
    <xf numFmtId="0" fontId="10" fillId="0" borderId="0" xfId="0" applyFont="1" applyFill="1" applyBorder="1"/>
    <xf numFmtId="49" fontId="6" fillId="3" borderId="20" xfId="0" applyNumberFormat="1" applyFont="1" applyFill="1" applyBorder="1" applyAlignment="1" applyProtection="1">
      <alignment horizontal="left" vertical="top" wrapText="1"/>
    </xf>
    <xf numFmtId="0" fontId="0" fillId="5" borderId="36" xfId="0" applyFill="1" applyBorder="1"/>
    <xf numFmtId="0" fontId="12" fillId="2" borderId="12" xfId="0" applyFont="1" applyFill="1" applyBorder="1"/>
    <xf numFmtId="0" fontId="12" fillId="2" borderId="37" xfId="0" applyFont="1" applyFill="1" applyBorder="1"/>
    <xf numFmtId="1" fontId="0" fillId="2" borderId="12" xfId="0" applyNumberFormat="1" applyFill="1" applyBorder="1"/>
    <xf numFmtId="1" fontId="8" fillId="2" borderId="12" xfId="0" applyNumberFormat="1" applyFont="1" applyFill="1" applyBorder="1"/>
    <xf numFmtId="1" fontId="8" fillId="2" borderId="37" xfId="0" applyNumberFormat="1" applyFont="1" applyFill="1" applyBorder="1"/>
    <xf numFmtId="1" fontId="0" fillId="0" borderId="25" xfId="0" applyNumberFormat="1" applyFill="1" applyBorder="1"/>
    <xf numFmtId="0" fontId="0" fillId="3" borderId="4" xfId="0" applyFill="1" applyBorder="1"/>
    <xf numFmtId="49" fontId="6" fillId="3" borderId="18" xfId="0" applyNumberFormat="1" applyFont="1" applyFill="1" applyBorder="1" applyAlignment="1" applyProtection="1">
      <alignment horizontal="left" vertical="top" wrapText="1"/>
    </xf>
    <xf numFmtId="49" fontId="6" fillId="3" borderId="31" xfId="0" applyNumberFormat="1" applyFont="1" applyFill="1" applyBorder="1" applyAlignment="1" applyProtection="1">
      <alignment horizontal="left" vertical="top" wrapText="1"/>
    </xf>
    <xf numFmtId="0" fontId="18" fillId="0" borderId="41" xfId="0" applyFont="1" applyBorder="1"/>
    <xf numFmtId="0" fontId="18" fillId="0" borderId="42" xfId="0" applyFont="1" applyBorder="1"/>
    <xf numFmtId="0" fontId="17" fillId="0" borderId="19" xfId="0" applyNumberFormat="1" applyFont="1" applyBorder="1" applyAlignment="1" applyProtection="1">
      <alignment horizontal="center" vertical="top" wrapText="1"/>
      <protection hidden="1"/>
    </xf>
    <xf numFmtId="0" fontId="17" fillId="0" borderId="43" xfId="0" applyNumberFormat="1" applyFont="1" applyBorder="1" applyAlignment="1" applyProtection="1">
      <alignment horizontal="center" vertical="top" wrapText="1"/>
      <protection hidden="1"/>
    </xf>
    <xf numFmtId="1" fontId="17" fillId="0" borderId="30" xfId="0" applyNumberFormat="1" applyFont="1" applyBorder="1" applyAlignment="1" applyProtection="1">
      <alignment horizontal="center" textRotation="90" wrapText="1"/>
      <protection hidden="1"/>
    </xf>
    <xf numFmtId="1" fontId="17" fillId="0" borderId="34" xfId="0" applyNumberFormat="1" applyFont="1" applyBorder="1" applyAlignment="1" applyProtection="1">
      <alignment horizontal="center" textRotation="90" wrapText="1"/>
      <protection hidden="1"/>
    </xf>
    <xf numFmtId="1" fontId="17" fillId="0" borderId="31" xfId="0" applyNumberFormat="1" applyFont="1" applyBorder="1" applyAlignment="1" applyProtection="1">
      <alignment horizontal="center" textRotation="90" wrapText="1"/>
      <protection hidden="1"/>
    </xf>
    <xf numFmtId="49" fontId="2" fillId="2" borderId="1" xfId="0" applyNumberFormat="1" applyFont="1" applyFill="1" applyBorder="1" applyAlignment="1" applyProtection="1">
      <alignment horizontal="left" vertical="center"/>
      <protection hidden="1"/>
    </xf>
    <xf numFmtId="0" fontId="0" fillId="6" borderId="1" xfId="0" applyFill="1" applyBorder="1" applyAlignment="1">
      <alignment horizontal="left" wrapText="1"/>
    </xf>
    <xf numFmtId="0" fontId="20" fillId="6" borderId="37" xfId="0" applyFont="1" applyFill="1" applyBorder="1" applyAlignment="1">
      <alignment horizontal="left" wrapText="1"/>
    </xf>
    <xf numFmtId="0" fontId="0" fillId="0" borderId="44" xfId="0" applyFill="1" applyBorder="1"/>
    <xf numFmtId="49" fontId="4" fillId="0" borderId="12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25" xfId="0" applyNumberFormat="1" applyFont="1" applyFill="1" applyBorder="1" applyAlignment="1" applyProtection="1">
      <alignment horizontal="center" vertical="top" wrapText="1"/>
    </xf>
    <xf numFmtId="49" fontId="5" fillId="0" borderId="25" xfId="0" applyNumberFormat="1" applyFont="1" applyFill="1" applyBorder="1" applyAlignment="1" applyProtection="1">
      <alignment horizontal="center" vertical="top" wrapText="1"/>
      <protection hidden="1"/>
    </xf>
    <xf numFmtId="0" fontId="5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25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45" xfId="0" applyFill="1" applyBorder="1"/>
    <xf numFmtId="0" fontId="0" fillId="6" borderId="45" xfId="0" applyFill="1" applyBorder="1"/>
    <xf numFmtId="0" fontId="10" fillId="6" borderId="45" xfId="0" applyFont="1" applyFill="1" applyBorder="1"/>
    <xf numFmtId="0" fontId="0" fillId="3" borderId="28" xfId="0" applyFill="1" applyBorder="1"/>
    <xf numFmtId="0" fontId="0" fillId="5" borderId="19" xfId="0" applyFill="1" applyBorder="1"/>
    <xf numFmtId="0" fontId="9" fillId="4" borderId="22" xfId="0" applyFont="1" applyFill="1" applyBorder="1"/>
    <xf numFmtId="0" fontId="9" fillId="2" borderId="20" xfId="0" applyFont="1" applyFill="1" applyBorder="1"/>
    <xf numFmtId="0" fontId="9" fillId="4" borderId="20" xfId="0" applyFont="1" applyFill="1" applyBorder="1"/>
    <xf numFmtId="0" fontId="16" fillId="0" borderId="0" xfId="0" applyFont="1" applyAlignment="1">
      <alignment horizontal="left" wrapText="1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2" fillId="0" borderId="0" xfId="0" applyFont="1" applyProtection="1">
      <protection hidden="1"/>
    </xf>
    <xf numFmtId="0" fontId="8" fillId="6" borderId="26" xfId="0" applyFont="1" applyFill="1" applyBorder="1"/>
    <xf numFmtId="0" fontId="8" fillId="6" borderId="47" xfId="0" applyFont="1" applyFill="1" applyBorder="1"/>
    <xf numFmtId="0" fontId="12" fillId="2" borderId="26" xfId="0" applyFont="1" applyFill="1" applyBorder="1"/>
    <xf numFmtId="1" fontId="9" fillId="2" borderId="26" xfId="0" applyNumberFormat="1" applyFont="1" applyFill="1" applyBorder="1"/>
    <xf numFmtId="1" fontId="8" fillId="2" borderId="26" xfId="0" applyNumberFormat="1" applyFont="1" applyFill="1" applyBorder="1"/>
    <xf numFmtId="0" fontId="0" fillId="5" borderId="32" xfId="0" applyFill="1" applyBorder="1"/>
    <xf numFmtId="0" fontId="0" fillId="5" borderId="44" xfId="0" applyFill="1" applyBorder="1"/>
    <xf numFmtId="0" fontId="12" fillId="2" borderId="47" xfId="0" applyFont="1" applyFill="1" applyBorder="1"/>
    <xf numFmtId="0" fontId="9" fillId="2" borderId="47" xfId="0" applyFont="1" applyFill="1" applyBorder="1"/>
    <xf numFmtId="1" fontId="0" fillId="2" borderId="47" xfId="0" applyNumberFormat="1" applyFill="1" applyBorder="1"/>
    <xf numFmtId="1" fontId="8" fillId="2" borderId="47" xfId="0" applyNumberFormat="1" applyFont="1" applyFill="1" applyBorder="1"/>
    <xf numFmtId="0" fontId="9" fillId="2" borderId="26" xfId="0" applyFont="1" applyFill="1" applyBorder="1"/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4" fillId="0" borderId="0" xfId="0" applyFont="1" applyAlignment="1"/>
    <xf numFmtId="0" fontId="0" fillId="7" borderId="7" xfId="0" applyFill="1" applyBorder="1"/>
    <xf numFmtId="0" fontId="0" fillId="7" borderId="35" xfId="0" applyFill="1" applyBorder="1"/>
    <xf numFmtId="49" fontId="5" fillId="7" borderId="54" xfId="0" applyNumberFormat="1" applyFont="1" applyFill="1" applyBorder="1" applyAlignment="1" applyProtection="1">
      <alignment horizontal="left" vertical="center"/>
      <protection hidden="1"/>
    </xf>
    <xf numFmtId="49" fontId="5" fillId="7" borderId="42" xfId="0" applyNumberFormat="1" applyFont="1" applyFill="1" applyBorder="1" applyAlignment="1" applyProtection="1">
      <alignment horizontal="left" vertical="top" wrapText="1"/>
      <protection hidden="1"/>
    </xf>
    <xf numFmtId="0" fontId="0" fillId="7" borderId="9" xfId="0" applyFill="1" applyBorder="1"/>
    <xf numFmtId="0" fontId="0" fillId="7" borderId="30" xfId="0" applyFill="1" applyBorder="1"/>
    <xf numFmtId="0" fontId="0" fillId="0" borderId="55" xfId="0" applyBorder="1" applyAlignment="1">
      <alignment horizontal="left" wrapText="1"/>
    </xf>
    <xf numFmtId="0" fontId="0" fillId="0" borderId="56" xfId="0" applyBorder="1" applyAlignment="1">
      <alignment horizontal="left" wrapText="1"/>
    </xf>
    <xf numFmtId="1" fontId="21" fillId="6" borderId="25" xfId="0" applyNumberFormat="1" applyFont="1" applyFill="1" applyBorder="1"/>
    <xf numFmtId="1" fontId="21" fillId="6" borderId="47" xfId="0" applyNumberFormat="1" applyFont="1" applyFill="1" applyBorder="1"/>
    <xf numFmtId="1" fontId="21" fillId="6" borderId="57" xfId="0" applyNumberFormat="1" applyFont="1" applyFill="1" applyBorder="1"/>
    <xf numFmtId="1" fontId="21" fillId="6" borderId="37" xfId="0" applyNumberFormat="1" applyFont="1" applyFill="1" applyBorder="1"/>
    <xf numFmtId="0" fontId="7" fillId="2" borderId="37" xfId="0" applyFont="1" applyFill="1" applyBorder="1"/>
    <xf numFmtId="0" fontId="0" fillId="5" borderId="5" xfId="0" applyFill="1" applyBorder="1"/>
    <xf numFmtId="1" fontId="9" fillId="2" borderId="20" xfId="0" applyNumberFormat="1" applyFont="1" applyFill="1" applyBorder="1"/>
    <xf numFmtId="49" fontId="2" fillId="2" borderId="58" xfId="0" applyNumberFormat="1" applyFont="1" applyFill="1" applyBorder="1" applyAlignment="1" applyProtection="1">
      <alignment horizontal="left" vertical="center"/>
      <protection hidden="1"/>
    </xf>
    <xf numFmtId="0" fontId="0" fillId="4" borderId="44" xfId="0" applyFill="1" applyBorder="1"/>
    <xf numFmtId="0" fontId="0" fillId="0" borderId="36" xfId="0" applyBorder="1"/>
    <xf numFmtId="1" fontId="0" fillId="2" borderId="57" xfId="0" applyNumberFormat="1" applyFill="1" applyBorder="1"/>
    <xf numFmtId="49" fontId="2" fillId="0" borderId="59" xfId="0" applyNumberFormat="1" applyFont="1" applyBorder="1" applyAlignment="1" applyProtection="1">
      <alignment horizontal="center" vertical="center"/>
      <protection hidden="1"/>
    </xf>
    <xf numFmtId="0" fontId="10" fillId="3" borderId="61" xfId="0" applyFont="1" applyFill="1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11" fillId="2" borderId="60" xfId="0" applyFont="1" applyFill="1" applyBorder="1"/>
    <xf numFmtId="0" fontId="10" fillId="3" borderId="63" xfId="0" applyFont="1" applyFill="1" applyBorder="1" applyAlignment="1">
      <alignment horizontal="center"/>
    </xf>
    <xf numFmtId="0" fontId="10" fillId="3" borderId="62" xfId="0" applyFont="1" applyFill="1" applyBorder="1" applyAlignment="1">
      <alignment horizontal="center"/>
    </xf>
    <xf numFmtId="0" fontId="0" fillId="3" borderId="63" xfId="0" applyFill="1" applyBorder="1"/>
    <xf numFmtId="0" fontId="9" fillId="2" borderId="60" xfId="0" applyFont="1" applyFill="1" applyBorder="1"/>
    <xf numFmtId="0" fontId="0" fillId="6" borderId="60" xfId="0" applyFill="1" applyBorder="1"/>
    <xf numFmtId="0" fontId="0" fillId="2" borderId="60" xfId="0" applyFill="1" applyBorder="1"/>
    <xf numFmtId="0" fontId="0" fillId="7" borderId="5" xfId="0" applyFill="1" applyBorder="1"/>
    <xf numFmtId="0" fontId="0" fillId="7" borderId="34" xfId="0" applyFill="1" applyBorder="1"/>
    <xf numFmtId="0" fontId="0" fillId="3" borderId="64" xfId="0" applyFill="1" applyBorder="1"/>
    <xf numFmtId="0" fontId="0" fillId="5" borderId="66" xfId="0" applyFill="1" applyBorder="1"/>
    <xf numFmtId="0" fontId="0" fillId="5" borderId="67" xfId="0" applyFill="1" applyBorder="1"/>
    <xf numFmtId="0" fontId="0" fillId="7" borderId="66" xfId="0" applyFill="1" applyBorder="1"/>
    <xf numFmtId="0" fontId="0" fillId="7" borderId="68" xfId="0" applyFill="1" applyBorder="1"/>
    <xf numFmtId="0" fontId="0" fillId="3" borderId="69" xfId="0" applyFill="1" applyBorder="1"/>
    <xf numFmtId="0" fontId="0" fillId="5" borderId="70" xfId="0" applyFill="1" applyBorder="1"/>
    <xf numFmtId="0" fontId="0" fillId="7" borderId="70" xfId="0" applyFill="1" applyBorder="1"/>
    <xf numFmtId="0" fontId="0" fillId="7" borderId="71" xfId="0" applyFill="1" applyBorder="1"/>
    <xf numFmtId="0" fontId="10" fillId="6" borderId="60" xfId="0" applyFont="1" applyFill="1" applyBorder="1" applyAlignment="1">
      <alignment horizontal="center"/>
    </xf>
    <xf numFmtId="0" fontId="0" fillId="3" borderId="62" xfId="0" applyFill="1" applyBorder="1"/>
    <xf numFmtId="0" fontId="10" fillId="5" borderId="62" xfId="0" applyFont="1" applyFill="1" applyBorder="1" applyAlignment="1">
      <alignment horizontal="center"/>
    </xf>
    <xf numFmtId="0" fontId="0" fillId="0" borderId="61" xfId="0" applyBorder="1"/>
    <xf numFmtId="0" fontId="17" fillId="0" borderId="72" xfId="0" applyNumberFormat="1" applyFont="1" applyBorder="1" applyAlignment="1" applyProtection="1">
      <alignment horizontal="center" vertical="top" wrapText="1"/>
      <protection hidden="1"/>
    </xf>
    <xf numFmtId="1" fontId="17" fillId="0" borderId="73" xfId="0" applyNumberFormat="1" applyFont="1" applyBorder="1" applyAlignment="1" applyProtection="1">
      <alignment horizontal="center" textRotation="90" wrapText="1"/>
      <protection hidden="1"/>
    </xf>
    <xf numFmtId="1" fontId="3" fillId="0" borderId="74" xfId="0" applyNumberFormat="1" applyFont="1" applyBorder="1" applyAlignment="1" applyProtection="1">
      <alignment horizontal="center" vertical="center"/>
      <protection hidden="1"/>
    </xf>
    <xf numFmtId="1" fontId="3" fillId="0" borderId="75" xfId="0" applyNumberFormat="1" applyFont="1" applyBorder="1" applyAlignment="1" applyProtection="1">
      <alignment horizontal="center" vertical="center" wrapText="1"/>
      <protection hidden="1"/>
    </xf>
    <xf numFmtId="0" fontId="7" fillId="2" borderId="76" xfId="0" applyFont="1" applyFill="1" applyBorder="1"/>
    <xf numFmtId="0" fontId="7" fillId="2" borderId="77" xfId="0" applyFont="1" applyFill="1" applyBorder="1"/>
    <xf numFmtId="0" fontId="8" fillId="6" borderId="76" xfId="0" applyFont="1" applyFill="1" applyBorder="1"/>
    <xf numFmtId="0" fontId="8" fillId="6" borderId="77" xfId="0" applyFont="1" applyFill="1" applyBorder="1"/>
    <xf numFmtId="0" fontId="12" fillId="2" borderId="76" xfId="0" applyFont="1" applyFill="1" applyBorder="1"/>
    <xf numFmtId="0" fontId="12" fillId="2" borderId="77" xfId="0" applyFont="1" applyFill="1" applyBorder="1"/>
    <xf numFmtId="0" fontId="0" fillId="0" borderId="69" xfId="0" applyBorder="1"/>
    <xf numFmtId="0" fontId="0" fillId="0" borderId="65" xfId="0" applyBorder="1"/>
    <xf numFmtId="0" fontId="0" fillId="0" borderId="70" xfId="0" applyBorder="1"/>
    <xf numFmtId="0" fontId="0" fillId="0" borderId="67" xfId="0" applyBorder="1"/>
    <xf numFmtId="0" fontId="0" fillId="0" borderId="71" xfId="0" applyBorder="1"/>
    <xf numFmtId="0" fontId="0" fillId="0" borderId="73" xfId="0" applyBorder="1"/>
    <xf numFmtId="0" fontId="9" fillId="2" borderId="76" xfId="0" applyFont="1" applyFill="1" applyBorder="1"/>
    <xf numFmtId="0" fontId="9" fillId="2" borderId="77" xfId="0" applyFont="1" applyFill="1" applyBorder="1"/>
    <xf numFmtId="1" fontId="0" fillId="2" borderId="76" xfId="0" applyNumberFormat="1" applyFill="1" applyBorder="1"/>
    <xf numFmtId="1" fontId="0" fillId="2" borderId="77" xfId="0" applyNumberFormat="1" applyFill="1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8" fillId="2" borderId="76" xfId="0" applyFont="1" applyFill="1" applyBorder="1"/>
    <xf numFmtId="0" fontId="8" fillId="2" borderId="77" xfId="0" applyFont="1" applyFill="1" applyBorder="1"/>
    <xf numFmtId="1" fontId="0" fillId="0" borderId="76" xfId="0" applyNumberFormat="1" applyFill="1" applyBorder="1"/>
    <xf numFmtId="1" fontId="0" fillId="0" borderId="77" xfId="0" applyNumberFormat="1" applyFill="1" applyBorder="1"/>
    <xf numFmtId="0" fontId="0" fillId="0" borderId="78" xfId="0" applyBorder="1"/>
    <xf numFmtId="0" fontId="0" fillId="0" borderId="79" xfId="0" applyBorder="1"/>
    <xf numFmtId="0" fontId="0" fillId="5" borderId="71" xfId="0" applyFill="1" applyBorder="1"/>
    <xf numFmtId="0" fontId="0" fillId="5" borderId="73" xfId="0" applyFill="1" applyBorder="1"/>
    <xf numFmtId="0" fontId="0" fillId="6" borderId="76" xfId="0" applyFill="1" applyBorder="1"/>
    <xf numFmtId="0" fontId="0" fillId="6" borderId="77" xfId="0" applyFill="1" applyBorder="1"/>
    <xf numFmtId="0" fontId="0" fillId="5" borderId="82" xfId="0" applyFill="1" applyBorder="1"/>
    <xf numFmtId="0" fontId="0" fillId="5" borderId="83" xfId="0" applyFill="1" applyBorder="1"/>
    <xf numFmtId="0" fontId="0" fillId="5" borderId="84" xfId="0" applyFill="1" applyBorder="1"/>
    <xf numFmtId="0" fontId="0" fillId="5" borderId="85" xfId="0" applyFill="1" applyBorder="1"/>
    <xf numFmtId="0" fontId="0" fillId="6" borderId="84" xfId="0" applyFill="1" applyBorder="1"/>
    <xf numFmtId="0" fontId="0" fillId="6" borderId="85" xfId="0" applyFill="1" applyBorder="1"/>
    <xf numFmtId="0" fontId="0" fillId="7" borderId="78" xfId="0" applyFill="1" applyBorder="1"/>
    <xf numFmtId="0" fontId="0" fillId="7" borderId="79" xfId="0" applyFill="1" applyBorder="1"/>
    <xf numFmtId="1" fontId="8" fillId="2" borderId="76" xfId="0" applyNumberFormat="1" applyFont="1" applyFill="1" applyBorder="1"/>
    <xf numFmtId="1" fontId="8" fillId="2" borderId="77" xfId="0" applyNumberFormat="1" applyFont="1" applyFill="1" applyBorder="1"/>
    <xf numFmtId="1" fontId="21" fillId="6" borderId="76" xfId="0" applyNumberFormat="1" applyFont="1" applyFill="1" applyBorder="1"/>
    <xf numFmtId="1" fontId="21" fillId="6" borderId="77" xfId="0" applyNumberFormat="1" applyFont="1" applyFill="1" applyBorder="1"/>
    <xf numFmtId="1" fontId="3" fillId="0" borderId="74" xfId="0" applyNumberFormat="1" applyFont="1" applyBorder="1" applyAlignment="1" applyProtection="1">
      <alignment horizontal="center" vertical="center" wrapText="1"/>
      <protection hidden="1"/>
    </xf>
    <xf numFmtId="1" fontId="7" fillId="2" borderId="76" xfId="0" applyNumberFormat="1" applyFont="1" applyFill="1" applyBorder="1"/>
    <xf numFmtId="1" fontId="9" fillId="2" borderId="7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49" fontId="6" fillId="5" borderId="9" xfId="0" applyNumberFormat="1" applyFont="1" applyFill="1" applyBorder="1" applyAlignment="1" applyProtection="1">
      <alignment horizontal="left" vertical="top" wrapText="1"/>
    </xf>
    <xf numFmtId="49" fontId="6" fillId="5" borderId="30" xfId="0" applyNumberFormat="1" applyFont="1" applyFill="1" applyBorder="1" applyAlignment="1" applyProtection="1">
      <alignment horizontal="left" vertical="top" wrapText="1"/>
    </xf>
    <xf numFmtId="0" fontId="19" fillId="3" borderId="27" xfId="0" applyNumberFormat="1" applyFont="1" applyFill="1" applyBorder="1" applyAlignment="1" applyProtection="1">
      <alignment horizontal="left" vertical="center" wrapText="1"/>
      <protection hidden="1"/>
    </xf>
    <xf numFmtId="0" fontId="19" fillId="3" borderId="18" xfId="0" applyNumberFormat="1" applyFont="1" applyFill="1" applyBorder="1" applyAlignment="1" applyProtection="1">
      <alignment horizontal="left" vertical="center" wrapText="1"/>
      <protection hidden="1"/>
    </xf>
    <xf numFmtId="49" fontId="19" fillId="5" borderId="18" xfId="0" applyNumberFormat="1" applyFont="1" applyFill="1" applyBorder="1" applyAlignment="1" applyProtection="1">
      <alignment horizontal="left" vertical="top" wrapText="1"/>
    </xf>
    <xf numFmtId="49" fontId="19" fillId="5" borderId="31" xfId="0" applyNumberFormat="1" applyFont="1" applyFill="1" applyBorder="1" applyAlignment="1" applyProtection="1">
      <alignment horizontal="left" vertical="top" wrapText="1"/>
    </xf>
    <xf numFmtId="49" fontId="15" fillId="5" borderId="37" xfId="0" applyNumberFormat="1" applyFont="1" applyFill="1" applyBorder="1" applyAlignment="1" applyProtection="1">
      <alignment horizontal="left" vertical="top" wrapText="1"/>
    </xf>
    <xf numFmtId="0" fontId="13" fillId="0" borderId="86" xfId="0" applyFont="1" applyBorder="1"/>
    <xf numFmtId="0" fontId="0" fillId="0" borderId="80" xfId="0" applyFill="1" applyBorder="1"/>
    <xf numFmtId="0" fontId="0" fillId="0" borderId="20" xfId="0" applyFill="1" applyBorder="1"/>
    <xf numFmtId="0" fontId="0" fillId="0" borderId="87" xfId="0" applyFill="1" applyBorder="1" applyAlignment="1">
      <alignment textRotation="90"/>
    </xf>
    <xf numFmtId="0" fontId="0" fillId="0" borderId="88" xfId="0" applyFill="1" applyBorder="1" applyAlignment="1">
      <alignment textRotation="90"/>
    </xf>
    <xf numFmtId="0" fontId="0" fillId="0" borderId="89" xfId="0" applyFill="1" applyBorder="1" applyAlignment="1">
      <alignment textRotation="90"/>
    </xf>
    <xf numFmtId="0" fontId="0" fillId="0" borderId="90" xfId="0" applyFill="1" applyBorder="1" applyAlignment="1">
      <alignment textRotation="90"/>
    </xf>
    <xf numFmtId="0" fontId="0" fillId="0" borderId="91" xfId="0" applyFill="1" applyBorder="1" applyAlignment="1">
      <alignment textRotation="90"/>
    </xf>
    <xf numFmtId="0" fontId="0" fillId="7" borderId="19" xfId="0" applyFill="1" applyBorder="1"/>
    <xf numFmtId="0" fontId="0" fillId="7" borderId="32" xfId="0" applyFill="1" applyBorder="1"/>
    <xf numFmtId="0" fontId="0" fillId="0" borderId="92" xfId="0" applyFill="1" applyBorder="1" applyAlignment="1">
      <alignment textRotation="90"/>
    </xf>
    <xf numFmtId="0" fontId="0" fillId="3" borderId="93" xfId="0" applyFill="1" applyBorder="1"/>
    <xf numFmtId="0" fontId="0" fillId="5" borderId="94" xfId="0" applyFill="1" applyBorder="1"/>
    <xf numFmtId="0" fontId="0" fillId="7" borderId="94" xfId="0" applyFill="1" applyBorder="1"/>
    <xf numFmtId="0" fontId="0" fillId="7" borderId="95" xfId="0" applyFill="1" applyBorder="1"/>
    <xf numFmtId="0" fontId="7" fillId="2" borderId="110" xfId="0" applyFont="1" applyFill="1" applyBorder="1"/>
    <xf numFmtId="0" fontId="8" fillId="6" borderId="1" xfId="0" applyFont="1" applyFill="1" applyBorder="1"/>
    <xf numFmtId="49" fontId="6" fillId="3" borderId="21" xfId="0" applyNumberFormat="1" applyFont="1" applyFill="1" applyBorder="1" applyAlignment="1" applyProtection="1">
      <alignment horizontal="left" vertical="top" wrapText="1"/>
    </xf>
    <xf numFmtId="0" fontId="10" fillId="3" borderId="111" xfId="0" applyFont="1" applyFill="1" applyBorder="1" applyAlignment="1">
      <alignment horizontal="center"/>
    </xf>
    <xf numFmtId="49" fontId="6" fillId="3" borderId="35" xfId="0" applyNumberFormat="1" applyFont="1" applyFill="1" applyBorder="1" applyAlignment="1" applyProtection="1">
      <alignment horizontal="left" vertical="top" wrapText="1"/>
    </xf>
    <xf numFmtId="0" fontId="25" fillId="2" borderId="7" xfId="0" applyFont="1" applyFill="1" applyBorder="1"/>
    <xf numFmtId="0" fontId="25" fillId="4" borderId="7" xfId="0" applyFont="1" applyFill="1" applyBorder="1"/>
    <xf numFmtId="0" fontId="25" fillId="2" borderId="13" xfId="0" applyFont="1" applyFill="1" applyBorder="1"/>
    <xf numFmtId="0" fontId="25" fillId="2" borderId="9" xfId="0" applyFont="1" applyFill="1" applyBorder="1"/>
    <xf numFmtId="0" fontId="25" fillId="4" borderId="9" xfId="0" applyFont="1" applyFill="1" applyBorder="1"/>
    <xf numFmtId="0" fontId="25" fillId="2" borderId="5" xfId="0" applyFont="1" applyFill="1" applyBorder="1"/>
    <xf numFmtId="1" fontId="25" fillId="2" borderId="7" xfId="0" applyNumberFormat="1" applyFont="1" applyFill="1" applyBorder="1"/>
    <xf numFmtId="1" fontId="25" fillId="2" borderId="9" xfId="0" applyNumberFormat="1" applyFont="1" applyFill="1" applyBorder="1"/>
    <xf numFmtId="0" fontId="25" fillId="2" borderId="20" xfId="0" applyFont="1" applyFill="1" applyBorder="1"/>
    <xf numFmtId="0" fontId="25" fillId="4" borderId="20" xfId="0" applyFont="1" applyFill="1" applyBorder="1"/>
    <xf numFmtId="0" fontId="25" fillId="2" borderId="33" xfId="0" applyFont="1" applyFill="1" applyBorder="1"/>
    <xf numFmtId="0" fontId="25" fillId="4" borderId="36" xfId="0" applyFont="1" applyFill="1" applyBorder="1"/>
    <xf numFmtId="0" fontId="25" fillId="2" borderId="14" xfId="0" applyFont="1" applyFill="1" applyBorder="1"/>
    <xf numFmtId="0" fontId="25" fillId="2" borderId="10" xfId="0" applyFont="1" applyFill="1" applyBorder="1"/>
    <xf numFmtId="0" fontId="25" fillId="4" borderId="10" xfId="0" applyFont="1" applyFill="1" applyBorder="1"/>
    <xf numFmtId="0" fontId="25" fillId="2" borderId="4" xfId="0" applyFont="1" applyFill="1" applyBorder="1"/>
    <xf numFmtId="0" fontId="25" fillId="2" borderId="38" xfId="0" applyFont="1" applyFill="1" applyBorder="1"/>
    <xf numFmtId="0" fontId="25" fillId="2" borderId="30" xfId="0" applyFont="1" applyFill="1" applyBorder="1"/>
    <xf numFmtId="0" fontId="25" fillId="4" borderId="30" xfId="0" applyFont="1" applyFill="1" applyBorder="1"/>
    <xf numFmtId="0" fontId="25" fillId="2" borderId="34" xfId="0" applyFont="1" applyFill="1" applyBorder="1"/>
    <xf numFmtId="1" fontId="25" fillId="2" borderId="25" xfId="0" applyNumberFormat="1" applyFont="1" applyFill="1" applyBorder="1"/>
    <xf numFmtId="0" fontId="25" fillId="4" borderId="25" xfId="0" applyFont="1" applyFill="1" applyBorder="1"/>
    <xf numFmtId="1" fontId="25" fillId="2" borderId="12" xfId="0" applyNumberFormat="1" applyFont="1" applyFill="1" applyBorder="1"/>
    <xf numFmtId="1" fontId="25" fillId="2" borderId="10" xfId="0" applyNumberFormat="1" applyFont="1" applyFill="1" applyBorder="1"/>
    <xf numFmtId="0" fontId="25" fillId="5" borderId="9" xfId="0" applyFont="1" applyFill="1" applyBorder="1"/>
    <xf numFmtId="0" fontId="25" fillId="5" borderId="5" xfId="0" applyFont="1" applyFill="1" applyBorder="1"/>
    <xf numFmtId="0" fontId="25" fillId="5" borderId="30" xfId="0" applyFont="1" applyFill="1" applyBorder="1"/>
    <xf numFmtId="0" fontId="25" fillId="5" borderId="34" xfId="0" applyFont="1" applyFill="1" applyBorder="1"/>
    <xf numFmtId="0" fontId="25" fillId="2" borderId="25" xfId="0" applyFont="1" applyFill="1" applyBorder="1"/>
    <xf numFmtId="0" fontId="25" fillId="2" borderId="12" xfId="0" applyFont="1" applyFill="1" applyBorder="1"/>
    <xf numFmtId="0" fontId="25" fillId="5" borderId="36" xfId="0" applyFont="1" applyFill="1" applyBorder="1"/>
    <xf numFmtId="0" fontId="25" fillId="5" borderId="14" xfId="0" applyFont="1" applyFill="1" applyBorder="1"/>
    <xf numFmtId="0" fontId="25" fillId="5" borderId="45" xfId="0" applyFont="1" applyFill="1" applyBorder="1"/>
    <xf numFmtId="0" fontId="25" fillId="3" borderId="78" xfId="0" applyFont="1" applyFill="1" applyBorder="1"/>
    <xf numFmtId="0" fontId="25" fillId="3" borderId="7" xfId="0" applyFont="1" applyFill="1" applyBorder="1"/>
    <xf numFmtId="0" fontId="25" fillId="3" borderId="48" xfId="0" applyFont="1" applyFill="1" applyBorder="1"/>
    <xf numFmtId="0" fontId="25" fillId="3" borderId="23" xfId="0" applyFont="1" applyFill="1" applyBorder="1"/>
    <xf numFmtId="0" fontId="25" fillId="3" borderId="79" xfId="0" applyFont="1" applyFill="1" applyBorder="1"/>
    <xf numFmtId="0" fontId="25" fillId="3" borderId="70" xfId="0" applyFont="1" applyFill="1" applyBorder="1"/>
    <xf numFmtId="0" fontId="25" fillId="3" borderId="9" xfId="0" applyFont="1" applyFill="1" applyBorder="1"/>
    <xf numFmtId="0" fontId="25" fillId="3" borderId="49" xfId="0" applyFont="1" applyFill="1" applyBorder="1"/>
    <xf numFmtId="0" fontId="25" fillId="3" borderId="19" xfId="0" applyFont="1" applyFill="1" applyBorder="1"/>
    <xf numFmtId="0" fontId="25" fillId="3" borderId="67" xfId="0" applyFont="1" applyFill="1" applyBorder="1"/>
    <xf numFmtId="0" fontId="25" fillId="3" borderId="80" xfId="0" applyFont="1" applyFill="1" applyBorder="1"/>
    <xf numFmtId="0" fontId="25" fillId="3" borderId="20" xfId="0" applyFont="1" applyFill="1" applyBorder="1"/>
    <xf numFmtId="0" fontId="25" fillId="3" borderId="50" xfId="0" applyFont="1" applyFill="1" applyBorder="1"/>
    <xf numFmtId="0" fontId="25" fillId="3" borderId="22" xfId="0" applyFont="1" applyFill="1" applyBorder="1"/>
    <xf numFmtId="0" fontId="25" fillId="3" borderId="81" xfId="0" applyFont="1" applyFill="1" applyBorder="1"/>
    <xf numFmtId="0" fontId="25" fillId="3" borderId="69" xfId="0" applyFont="1" applyFill="1" applyBorder="1"/>
    <xf numFmtId="0" fontId="25" fillId="3" borderId="10" xfId="0" applyFont="1" applyFill="1" applyBorder="1"/>
    <xf numFmtId="0" fontId="25" fillId="3" borderId="51" xfId="0" applyFont="1" applyFill="1" applyBorder="1"/>
    <xf numFmtId="0" fontId="25" fillId="3" borderId="28" xfId="0" applyFont="1" applyFill="1" applyBorder="1"/>
    <xf numFmtId="0" fontId="25" fillId="3" borderId="65" xfId="0" applyFont="1" applyFill="1" applyBorder="1"/>
    <xf numFmtId="0" fontId="25" fillId="3" borderId="27" xfId="0" applyFont="1" applyFill="1" applyBorder="1"/>
    <xf numFmtId="0" fontId="25" fillId="3" borderId="18" xfId="0" applyFont="1" applyFill="1" applyBorder="1"/>
    <xf numFmtId="0" fontId="25" fillId="3" borderId="71" xfId="0" applyFont="1" applyFill="1" applyBorder="1"/>
    <xf numFmtId="0" fontId="25" fillId="3" borderId="30" xfId="0" applyFont="1" applyFill="1" applyBorder="1"/>
    <xf numFmtId="0" fontId="25" fillId="3" borderId="52" xfId="0" applyFont="1" applyFill="1" applyBorder="1"/>
    <xf numFmtId="0" fontId="25" fillId="3" borderId="32" xfId="0" applyFont="1" applyFill="1" applyBorder="1"/>
    <xf numFmtId="0" fontId="25" fillId="3" borderId="73" xfId="0" applyFont="1" applyFill="1" applyBorder="1"/>
    <xf numFmtId="0" fontId="25" fillId="3" borderId="31" xfId="0" applyFont="1" applyFill="1" applyBorder="1"/>
    <xf numFmtId="0" fontId="26" fillId="3" borderId="9" xfId="0" applyFont="1" applyFill="1" applyBorder="1"/>
    <xf numFmtId="0" fontId="25" fillId="3" borderId="35" xfId="0" applyFont="1" applyFill="1" applyBorder="1"/>
    <xf numFmtId="0" fontId="25" fillId="3" borderId="21" xfId="0" applyFont="1" applyFill="1" applyBorder="1"/>
    <xf numFmtId="0" fontId="25" fillId="3" borderId="82" xfId="0" applyFont="1" applyFill="1" applyBorder="1"/>
    <xf numFmtId="0" fontId="25" fillId="3" borderId="36" xfId="0" applyFont="1" applyFill="1" applyBorder="1"/>
    <xf numFmtId="0" fontId="25" fillId="3" borderId="53" xfId="0" applyFont="1" applyFill="1" applyBorder="1"/>
    <xf numFmtId="0" fontId="25" fillId="3" borderId="44" xfId="0" applyFont="1" applyFill="1" applyBorder="1"/>
    <xf numFmtId="0" fontId="25" fillId="3" borderId="83" xfId="0" applyFont="1" applyFill="1" applyBorder="1"/>
    <xf numFmtId="0" fontId="25" fillId="3" borderId="40" xfId="0" applyFont="1" applyFill="1" applyBorder="1"/>
    <xf numFmtId="0" fontId="25" fillId="5" borderId="70" xfId="0" applyFont="1" applyFill="1" applyBorder="1"/>
    <xf numFmtId="0" fontId="25" fillId="5" borderId="49" xfId="0" applyFont="1" applyFill="1" applyBorder="1"/>
    <xf numFmtId="0" fontId="25" fillId="5" borderId="19" xfId="0" applyFont="1" applyFill="1" applyBorder="1"/>
    <xf numFmtId="0" fontId="25" fillId="5" borderId="67" xfId="0" applyFont="1" applyFill="1" applyBorder="1"/>
    <xf numFmtId="0" fontId="25" fillId="5" borderId="18" xfId="0" applyFont="1" applyFill="1" applyBorder="1"/>
    <xf numFmtId="0" fontId="25" fillId="5" borderId="71" xfId="0" applyFont="1" applyFill="1" applyBorder="1"/>
    <xf numFmtId="0" fontId="25" fillId="5" borderId="52" xfId="0" applyFont="1" applyFill="1" applyBorder="1"/>
    <xf numFmtId="0" fontId="25" fillId="5" borderId="32" xfId="0" applyFont="1" applyFill="1" applyBorder="1"/>
    <xf numFmtId="0" fontId="25" fillId="5" borderId="73" xfId="0" applyFont="1" applyFill="1" applyBorder="1"/>
    <xf numFmtId="0" fontId="25" fillId="5" borderId="31" xfId="0" applyFont="1" applyFill="1" applyBorder="1"/>
    <xf numFmtId="0" fontId="27" fillId="6" borderId="76" xfId="0" applyFont="1" applyFill="1" applyBorder="1"/>
    <xf numFmtId="0" fontId="27" fillId="6" borderId="25" xfId="0" applyFont="1" applyFill="1" applyBorder="1"/>
    <xf numFmtId="0" fontId="27" fillId="6" borderId="47" xfId="0" applyFont="1" applyFill="1" applyBorder="1"/>
    <xf numFmtId="0" fontId="27" fillId="6" borderId="57" xfId="0" applyFont="1" applyFill="1" applyBorder="1"/>
    <xf numFmtId="0" fontId="27" fillId="6" borderId="77" xfId="0" applyFont="1" applyFill="1" applyBorder="1"/>
    <xf numFmtId="0" fontId="27" fillId="6" borderId="37" xfId="0" applyFont="1" applyFill="1" applyBorder="1"/>
    <xf numFmtId="0" fontId="25" fillId="5" borderId="82" xfId="0" applyFont="1" applyFill="1" applyBorder="1"/>
    <xf numFmtId="0" fontId="25" fillId="5" borderId="53" xfId="0" applyFont="1" applyFill="1" applyBorder="1"/>
    <xf numFmtId="0" fontId="25" fillId="5" borderId="44" xfId="0" applyFont="1" applyFill="1" applyBorder="1"/>
    <xf numFmtId="0" fontId="25" fillId="5" borderId="83" xfId="0" applyFont="1" applyFill="1" applyBorder="1"/>
    <xf numFmtId="0" fontId="25" fillId="5" borderId="40" xfId="0" applyFont="1" applyFill="1" applyBorder="1"/>
    <xf numFmtId="0" fontId="27" fillId="6" borderId="26" xfId="0" applyFont="1" applyFill="1" applyBorder="1"/>
    <xf numFmtId="0" fontId="25" fillId="5" borderId="84" xfId="0" applyFont="1" applyFill="1" applyBorder="1"/>
    <xf numFmtId="0" fontId="25" fillId="5" borderId="85" xfId="0" applyFont="1" applyFill="1" applyBorder="1"/>
    <xf numFmtId="0" fontId="25" fillId="5" borderId="46" xfId="0" applyFont="1" applyFill="1" applyBorder="1"/>
    <xf numFmtId="0" fontId="25" fillId="6" borderId="84" xfId="0" applyFont="1" applyFill="1" applyBorder="1"/>
    <xf numFmtId="0" fontId="25" fillId="6" borderId="45" xfId="0" applyFont="1" applyFill="1" applyBorder="1"/>
    <xf numFmtId="0" fontId="25" fillId="6" borderId="85" xfId="0" applyFont="1" applyFill="1" applyBorder="1"/>
    <xf numFmtId="0" fontId="25" fillId="6" borderId="46" xfId="0" applyFont="1" applyFill="1" applyBorder="1"/>
    <xf numFmtId="0" fontId="0" fillId="0" borderId="35" xfId="0" applyBorder="1"/>
    <xf numFmtId="0" fontId="1" fillId="3" borderId="61" xfId="0" applyFont="1" applyFill="1" applyBorder="1" applyAlignment="1">
      <alignment horizontal="center"/>
    </xf>
    <xf numFmtId="0" fontId="0" fillId="3" borderId="79" xfId="0" applyFill="1" applyBorder="1"/>
    <xf numFmtId="0" fontId="16" fillId="0" borderId="0" xfId="0" applyFont="1" applyAlignment="1">
      <alignment horizontal="left"/>
    </xf>
    <xf numFmtId="0" fontId="0" fillId="0" borderId="41" xfId="0" applyBorder="1" applyAlignment="1">
      <alignment horizontal="left" wrapText="1"/>
    </xf>
    <xf numFmtId="1" fontId="17" fillId="0" borderId="9" xfId="0" applyNumberFormat="1" applyFont="1" applyBorder="1" applyAlignment="1" applyProtection="1">
      <alignment horizontal="center" vertical="center"/>
      <protection hidden="1"/>
    </xf>
    <xf numFmtId="1" fontId="17" fillId="0" borderId="5" xfId="0" applyNumberFormat="1" applyFont="1" applyBorder="1" applyAlignment="1" applyProtection="1">
      <alignment horizontal="center" vertical="center"/>
      <protection hidden="1"/>
    </xf>
    <xf numFmtId="49" fontId="17" fillId="0" borderId="15" xfId="0" applyNumberFormat="1" applyFont="1" applyBorder="1" applyAlignment="1" applyProtection="1">
      <alignment horizontal="center" vertical="center" wrapText="1"/>
      <protection hidden="1"/>
    </xf>
    <xf numFmtId="49" fontId="17" fillId="0" borderId="36" xfId="0" applyNumberFormat="1" applyFont="1" applyBorder="1" applyAlignment="1" applyProtection="1">
      <alignment horizontal="center" vertical="center" wrapText="1"/>
      <protection hidden="1"/>
    </xf>
    <xf numFmtId="49" fontId="17" fillId="0" borderId="38" xfId="0" applyNumberFormat="1" applyFont="1" applyBorder="1" applyAlignment="1" applyProtection="1">
      <alignment horizontal="center" vertical="center" wrapText="1"/>
      <protection hidden="1"/>
    </xf>
    <xf numFmtId="0" fontId="8" fillId="0" borderId="107" xfId="0" applyFont="1" applyFill="1" applyBorder="1" applyAlignment="1">
      <alignment horizontal="center" vertical="center" textRotation="90"/>
    </xf>
    <xf numFmtId="0" fontId="8" fillId="0" borderId="101" xfId="0" applyFont="1" applyFill="1" applyBorder="1" applyAlignment="1">
      <alignment horizontal="center" vertical="center" textRotation="90"/>
    </xf>
    <xf numFmtId="0" fontId="8" fillId="0" borderId="108" xfId="0" applyFont="1" applyFill="1" applyBorder="1" applyAlignment="1">
      <alignment horizontal="center" vertical="center" textRotation="90"/>
    </xf>
    <xf numFmtId="0" fontId="1" fillId="0" borderId="109" xfId="0" applyFont="1" applyBorder="1" applyAlignment="1">
      <alignment horizontal="left" wrapText="1"/>
    </xf>
    <xf numFmtId="0" fontId="1" fillId="0" borderId="97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8" fillId="0" borderId="56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44" xfId="0" applyFont="1" applyBorder="1" applyAlignment="1">
      <alignment horizontal="left" wrapText="1"/>
    </xf>
    <xf numFmtId="16" fontId="0" fillId="0" borderId="56" xfId="0" applyNumberFormat="1" applyBorder="1" applyAlignment="1">
      <alignment horizontal="left" wrapText="1"/>
    </xf>
    <xf numFmtId="16" fontId="0" fillId="0" borderId="0" xfId="0" applyNumberFormat="1" applyBorder="1" applyAlignment="1">
      <alignment horizontal="left" wrapText="1"/>
    </xf>
    <xf numFmtId="16" fontId="0" fillId="0" borderId="44" xfId="0" applyNumberFormat="1" applyBorder="1" applyAlignment="1">
      <alignment horizontal="left" wrapText="1"/>
    </xf>
    <xf numFmtId="0" fontId="0" fillId="0" borderId="98" xfId="0" applyBorder="1" applyAlignment="1">
      <alignment horizontal="center" wrapText="1"/>
    </xf>
    <xf numFmtId="0" fontId="0" fillId="0" borderId="99" xfId="0" applyBorder="1" applyAlignment="1">
      <alignment horizontal="center" wrapText="1"/>
    </xf>
    <xf numFmtId="0" fontId="0" fillId="0" borderId="100" xfId="0" applyBorder="1" applyAlignment="1">
      <alignment horizontal="center" wrapText="1"/>
    </xf>
    <xf numFmtId="49" fontId="15" fillId="7" borderId="56" xfId="0" applyNumberFormat="1" applyFont="1" applyFill="1" applyBorder="1" applyAlignment="1" applyProtection="1">
      <alignment horizontal="center" vertical="center"/>
      <protection hidden="1"/>
    </xf>
    <xf numFmtId="49" fontId="15" fillId="7" borderId="101" xfId="0" applyNumberFormat="1" applyFont="1" applyFill="1" applyBorder="1" applyAlignment="1" applyProtection="1">
      <alignment horizontal="center" vertical="center"/>
      <protection hidden="1"/>
    </xf>
    <xf numFmtId="49" fontId="17" fillId="0" borderId="2" xfId="0" applyNumberFormat="1" applyFont="1" applyBorder="1" applyAlignment="1" applyProtection="1">
      <alignment horizontal="left" wrapText="1"/>
      <protection hidden="1"/>
    </xf>
    <xf numFmtId="49" fontId="17" fillId="0" borderId="58" xfId="0" applyNumberFormat="1" applyFont="1" applyBorder="1" applyAlignment="1" applyProtection="1">
      <alignment horizontal="left" wrapText="1"/>
      <protection hidden="1"/>
    </xf>
    <xf numFmtId="49" fontId="17" fillId="0" borderId="104" xfId="0" applyNumberFormat="1" applyFont="1" applyBorder="1" applyAlignment="1" applyProtection="1">
      <alignment horizontal="left" wrapText="1"/>
      <protection hidden="1"/>
    </xf>
    <xf numFmtId="0" fontId="0" fillId="0" borderId="106" xfId="0" applyFill="1" applyBorder="1" applyAlignment="1">
      <alignment horizontal="left" wrapText="1"/>
    </xf>
    <xf numFmtId="0" fontId="0" fillId="0" borderId="88" xfId="0" applyFill="1" applyBorder="1" applyAlignment="1">
      <alignment horizontal="left" wrapText="1"/>
    </xf>
    <xf numFmtId="0" fontId="0" fillId="0" borderId="91" xfId="0" applyFill="1" applyBorder="1" applyAlignment="1">
      <alignment horizontal="left" wrapText="1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1" fontId="17" fillId="0" borderId="70" xfId="0" applyNumberFormat="1" applyFont="1" applyBorder="1" applyAlignment="1" applyProtection="1">
      <alignment horizontal="center" vertical="center"/>
      <protection hidden="1"/>
    </xf>
    <xf numFmtId="1" fontId="17" fillId="0" borderId="18" xfId="0" applyNumberFormat="1" applyFont="1" applyBorder="1" applyAlignment="1" applyProtection="1">
      <alignment horizontal="center" vertical="center"/>
      <protection hidden="1"/>
    </xf>
    <xf numFmtId="1" fontId="17" fillId="0" borderId="20" xfId="0" applyNumberFormat="1" applyFont="1" applyBorder="1" applyAlignment="1" applyProtection="1">
      <alignment horizontal="center" vertical="center" wrapText="1"/>
      <protection hidden="1"/>
    </xf>
    <xf numFmtId="1" fontId="17" fillId="0" borderId="36" xfId="0" applyNumberFormat="1" applyFont="1" applyBorder="1" applyAlignment="1" applyProtection="1">
      <alignment horizontal="center" vertical="center" wrapText="1"/>
      <protection hidden="1"/>
    </xf>
    <xf numFmtId="1" fontId="17" fillId="0" borderId="7" xfId="0" applyNumberFormat="1" applyFont="1" applyBorder="1" applyAlignment="1" applyProtection="1">
      <alignment horizontal="center" vertical="center" wrapText="1"/>
      <protection hidden="1"/>
    </xf>
    <xf numFmtId="1" fontId="17" fillId="0" borderId="33" xfId="0" applyNumberFormat="1" applyFont="1" applyBorder="1" applyAlignment="1" applyProtection="1">
      <alignment horizontal="center" vertical="center" wrapText="1"/>
      <protection hidden="1"/>
    </xf>
    <xf numFmtId="1" fontId="17" fillId="0" borderId="14" xfId="0" applyNumberFormat="1" applyFont="1" applyBorder="1" applyAlignment="1" applyProtection="1">
      <alignment horizontal="center" vertical="center" wrapText="1"/>
      <protection hidden="1"/>
    </xf>
    <xf numFmtId="1" fontId="17" fillId="0" borderId="13" xfId="0" applyNumberFormat="1" applyFont="1" applyBorder="1" applyAlignment="1" applyProtection="1">
      <alignment horizontal="center" vertical="center" wrapText="1"/>
      <protection hidden="1"/>
    </xf>
    <xf numFmtId="0" fontId="17" fillId="0" borderId="105" xfId="0" applyNumberFormat="1" applyFont="1" applyBorder="1" applyAlignment="1" applyProtection="1">
      <alignment horizontal="center" vertical="center" wrapText="1"/>
      <protection hidden="1"/>
    </xf>
    <xf numFmtId="0" fontId="17" fillId="0" borderId="96" xfId="0" applyNumberFormat="1" applyFont="1" applyBorder="1" applyAlignment="1" applyProtection="1">
      <alignment horizontal="center" vertical="center" wrapText="1"/>
      <protection hidden="1"/>
    </xf>
    <xf numFmtId="1" fontId="17" fillId="0" borderId="20" xfId="0" applyNumberFormat="1" applyFont="1" applyBorder="1" applyAlignment="1" applyProtection="1">
      <alignment horizontal="center" textRotation="90"/>
      <protection hidden="1"/>
    </xf>
    <xf numFmtId="1" fontId="17" fillId="0" borderId="38" xfId="0" applyNumberFormat="1" applyFont="1" applyBorder="1" applyAlignment="1" applyProtection="1">
      <alignment horizontal="center" textRotation="90"/>
      <protection hidden="1"/>
    </xf>
    <xf numFmtId="1" fontId="17" fillId="0" borderId="9" xfId="0" applyNumberFormat="1" applyFont="1" applyBorder="1" applyAlignment="1" applyProtection="1">
      <alignment horizontal="center" shrinkToFit="1"/>
      <protection hidden="1"/>
    </xf>
    <xf numFmtId="1" fontId="17" fillId="0" borderId="67" xfId="0" applyNumberFormat="1" applyFont="1" applyBorder="1" applyAlignment="1" applyProtection="1">
      <alignment horizontal="center" shrinkToFit="1"/>
      <protection hidden="1"/>
    </xf>
    <xf numFmtId="1" fontId="17" fillId="0" borderId="70" xfId="0" applyNumberFormat="1" applyFont="1" applyBorder="1" applyAlignment="1" applyProtection="1">
      <alignment horizontal="center" vertical="center" shrinkToFit="1"/>
      <protection hidden="1"/>
    </xf>
    <xf numFmtId="1" fontId="17" fillId="0" borderId="9" xfId="0" applyNumberFormat="1" applyFont="1" applyBorder="1" applyAlignment="1" applyProtection="1">
      <alignment horizontal="center" vertical="center" shrinkToFit="1"/>
      <protection hidden="1"/>
    </xf>
    <xf numFmtId="1" fontId="17" fillId="0" borderId="18" xfId="0" applyNumberFormat="1" applyFont="1" applyBorder="1" applyAlignment="1" applyProtection="1">
      <alignment horizontal="center" vertical="center" shrinkToFit="1"/>
      <protection hidden="1"/>
    </xf>
    <xf numFmtId="1" fontId="17" fillId="0" borderId="80" xfId="0" applyNumberFormat="1" applyFont="1" applyBorder="1" applyAlignment="1" applyProtection="1">
      <alignment horizontal="center" textRotation="90"/>
      <protection hidden="1"/>
    </xf>
    <xf numFmtId="1" fontId="17" fillId="0" borderId="102" xfId="0" applyNumberFormat="1" applyFont="1" applyBorder="1" applyAlignment="1" applyProtection="1">
      <alignment horizontal="center" textRotation="90"/>
      <protection hidden="1"/>
    </xf>
    <xf numFmtId="0" fontId="17" fillId="0" borderId="5" xfId="0" applyNumberFormat="1" applyFont="1" applyBorder="1" applyAlignment="1" applyProtection="1">
      <alignment horizontal="center" vertical="center" shrinkToFit="1"/>
      <protection hidden="1"/>
    </xf>
    <xf numFmtId="0" fontId="17" fillId="0" borderId="96" xfId="0" applyNumberFormat="1" applyFont="1" applyBorder="1" applyAlignment="1" applyProtection="1">
      <alignment horizontal="center" vertical="center" shrinkToFit="1"/>
      <protection hidden="1"/>
    </xf>
    <xf numFmtId="0" fontId="23" fillId="0" borderId="0" xfId="0" applyFont="1" applyAlignment="1">
      <alignment horizontal="center" wrapText="1"/>
    </xf>
    <xf numFmtId="1" fontId="17" fillId="0" borderId="9" xfId="0" applyNumberFormat="1" applyFont="1" applyBorder="1" applyAlignment="1" applyProtection="1">
      <alignment horizontal="center"/>
      <protection hidden="1"/>
    </xf>
    <xf numFmtId="1" fontId="17" fillId="0" borderId="67" xfId="0" applyNumberFormat="1" applyFont="1" applyBorder="1" applyAlignment="1" applyProtection="1">
      <alignment horizontal="center"/>
      <protection hidden="1"/>
    </xf>
    <xf numFmtId="0" fontId="17" fillId="0" borderId="5" xfId="0" applyNumberFormat="1" applyFont="1" applyBorder="1" applyAlignment="1" applyProtection="1">
      <alignment horizontal="center" vertical="center" wrapText="1"/>
      <protection hidden="1"/>
    </xf>
    <xf numFmtId="1" fontId="17" fillId="0" borderId="67" xfId="0" applyNumberFormat="1" applyFont="1" applyBorder="1" applyAlignment="1" applyProtection="1">
      <alignment horizontal="center" vertical="center" shrinkToFit="1"/>
      <protection hidden="1"/>
    </xf>
    <xf numFmtId="1" fontId="17" fillId="0" borderId="22" xfId="0" applyNumberFormat="1" applyFont="1" applyBorder="1" applyAlignment="1" applyProtection="1">
      <alignment horizontal="center" vertical="center" wrapText="1"/>
      <protection hidden="1"/>
    </xf>
    <xf numFmtId="1" fontId="17" fillId="0" borderId="44" xfId="0" applyNumberFormat="1" applyFont="1" applyBorder="1" applyAlignment="1" applyProtection="1">
      <alignment horizontal="center" vertical="center" wrapText="1"/>
      <protection hidden="1"/>
    </xf>
    <xf numFmtId="49" fontId="17" fillId="0" borderId="15" xfId="0" applyNumberFormat="1" applyFont="1" applyBorder="1" applyAlignment="1" applyProtection="1">
      <alignment horizontal="left" wrapText="1"/>
      <protection hidden="1"/>
    </xf>
    <xf numFmtId="49" fontId="17" fillId="0" borderId="36" xfId="0" applyNumberFormat="1" applyFont="1" applyBorder="1" applyAlignment="1" applyProtection="1">
      <alignment horizontal="left" wrapText="1"/>
      <protection hidden="1"/>
    </xf>
    <xf numFmtId="49" fontId="17" fillId="0" borderId="38" xfId="0" applyNumberFormat="1" applyFont="1" applyBorder="1" applyAlignment="1" applyProtection="1">
      <alignment horizontal="left" wrapText="1"/>
      <protection hidden="1"/>
    </xf>
    <xf numFmtId="1" fontId="17" fillId="0" borderId="11" xfId="0" applyNumberFormat="1" applyFont="1" applyBorder="1" applyAlignment="1" applyProtection="1">
      <alignment horizontal="center" vertical="center" wrapText="1"/>
      <protection hidden="1"/>
    </xf>
    <xf numFmtId="1" fontId="17" fillId="0" borderId="17" xfId="0" applyNumberFormat="1" applyFont="1" applyBorder="1" applyAlignment="1" applyProtection="1">
      <alignment horizontal="center" vertical="center" wrapText="1"/>
      <protection hidden="1"/>
    </xf>
    <xf numFmtId="0" fontId="0" fillId="0" borderId="2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1" fontId="17" fillId="0" borderId="18" xfId="0" applyNumberFormat="1" applyFont="1" applyBorder="1" applyAlignment="1" applyProtection="1">
      <alignment horizontal="center" shrinkToFit="1"/>
      <protection hidden="1"/>
    </xf>
    <xf numFmtId="1" fontId="17" fillId="0" borderId="4" xfId="0" applyNumberFormat="1" applyFont="1" applyBorder="1" applyAlignment="1" applyProtection="1">
      <alignment horizontal="center" vertical="center" wrapText="1" shrinkToFit="1"/>
      <protection hidden="1"/>
    </xf>
    <xf numFmtId="1" fontId="17" fillId="0" borderId="103" xfId="0" applyNumberFormat="1" applyFont="1" applyBorder="1" applyAlignment="1" applyProtection="1">
      <alignment horizontal="center" vertical="center" wrapText="1" shrinkToFit="1"/>
      <protection hidden="1"/>
    </xf>
    <xf numFmtId="1" fontId="17" fillId="0" borderId="28" xfId="0" applyNumberFormat="1" applyFont="1" applyBorder="1" applyAlignment="1" applyProtection="1">
      <alignment horizontal="center" vertical="center" wrapText="1" shrinkToFit="1"/>
      <protection hidden="1"/>
    </xf>
    <xf numFmtId="0" fontId="0" fillId="0" borderId="5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4" xfId="0" applyBorder="1" applyAlignment="1">
      <alignment horizontal="left" wrapText="1"/>
    </xf>
    <xf numFmtId="1" fontId="17" fillId="0" borderId="10" xfId="0" applyNumberFormat="1" applyFont="1" applyBorder="1" applyAlignment="1" applyProtection="1">
      <alignment horizontal="center" vertical="center" textRotation="90" wrapText="1"/>
      <protection hidden="1"/>
    </xf>
    <xf numFmtId="1" fontId="17" fillId="0" borderId="9" xfId="0" applyNumberFormat="1" applyFont="1" applyBorder="1" applyAlignment="1" applyProtection="1">
      <alignment horizontal="center" vertical="center" textRotation="90" wrapText="1"/>
      <protection hidden="1"/>
    </xf>
    <xf numFmtId="1" fontId="17" fillId="0" borderId="30" xfId="0" applyNumberFormat="1" applyFont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52</xdr:col>
      <xdr:colOff>81641</xdr:colOff>
      <xdr:row>49</xdr:row>
      <xdr:rowOff>111865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66070" cy="8126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MIS%20Lab/SPO/SpSch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P4"/>
  <sheetViews>
    <sheetView tabSelected="1" view="pageBreakPreview" zoomScale="70" zoomScaleSheetLayoutView="70" workbookViewId="0">
      <selection activeCell="A38" sqref="A1:XFD38"/>
    </sheetView>
  </sheetViews>
  <sheetFormatPr defaultRowHeight="12.75" x14ac:dyDescent="0.2"/>
  <cols>
    <col min="1" max="1" width="5.7109375" style="131" customWidth="1"/>
    <col min="2" max="53" width="3.28515625" style="131" customWidth="1"/>
    <col min="54" max="54" width="6.28515625" style="131" customWidth="1"/>
    <col min="55" max="60" width="6.7109375" style="131" customWidth="1"/>
    <col min="61" max="61" width="4.42578125" style="131" customWidth="1"/>
    <col min="62" max="62" width="4.7109375" style="131" customWidth="1"/>
    <col min="63" max="63" width="6" style="131" customWidth="1"/>
    <col min="64" max="65" width="5.85546875" style="131" customWidth="1"/>
    <col min="66" max="66" width="6.28515625" style="131" customWidth="1"/>
    <col min="67" max="67" width="4.28515625" style="131" customWidth="1"/>
    <col min="68" max="68" width="6.28515625" style="131" customWidth="1"/>
  </cols>
  <sheetData>
    <row r="1" spans="23:68" x14ac:dyDescent="0.2"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V1" s="132"/>
      <c r="AW1" s="132"/>
      <c r="AX1" s="132"/>
      <c r="AY1" s="132"/>
      <c r="AZ1" s="132"/>
      <c r="BA1" s="132"/>
      <c r="BN1" s="132"/>
      <c r="BO1" s="132"/>
      <c r="BP1" s="132"/>
    </row>
    <row r="2" spans="23:68" ht="13.5" customHeight="1" x14ac:dyDescent="0.2">
      <c r="W2" s="133"/>
      <c r="X2" s="133"/>
      <c r="Y2" s="133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</row>
    <row r="3" spans="23:68" x14ac:dyDescent="0.2"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</row>
    <row r="4" spans="23:68" x14ac:dyDescent="0.2">
      <c r="AT4" s="132"/>
      <c r="AU4" s="132"/>
      <c r="AV4" s="132"/>
      <c r="AW4" s="132"/>
      <c r="AX4" s="132"/>
      <c r="AY4" s="132"/>
      <c r="AZ4" s="132"/>
      <c r="BA4" s="132"/>
      <c r="BB4" s="132"/>
      <c r="BC4" s="132"/>
    </row>
  </sheetData>
  <phoneticPr fontId="0" type="noConversion"/>
  <pageMargins left="0.38" right="0" top="0.39370078740157483" bottom="0" header="0.51181102362204722" footer="0.51181102362204722"/>
  <pageSetup paperSize="9" scale="8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D103"/>
  <sheetViews>
    <sheetView view="pageBreakPreview" zoomScale="90" zoomScaleSheetLayoutView="90" workbookViewId="0">
      <pane xSplit="3" topLeftCell="D1" activePane="topRight" state="frozen"/>
      <selection activeCell="A60" sqref="A60"/>
      <selection pane="topRight" activeCell="A82" sqref="A82:G82"/>
    </sheetView>
  </sheetViews>
  <sheetFormatPr defaultRowHeight="12.75" x14ac:dyDescent="0.2"/>
  <cols>
    <col min="1" max="1" width="9.140625" style="2"/>
    <col min="2" max="2" width="33" style="2" customWidth="1"/>
    <col min="3" max="3" width="19.28515625" customWidth="1"/>
    <col min="4" max="4" width="5.85546875" customWidth="1"/>
    <col min="5" max="5" width="6.42578125" customWidth="1"/>
    <col min="6" max="6" width="7.42578125" customWidth="1"/>
    <col min="7" max="7" width="6.28515625" customWidth="1"/>
    <col min="8" max="8" width="8.140625" customWidth="1"/>
    <col min="9" max="11" width="6.28515625" customWidth="1"/>
    <col min="12" max="29" width="5.42578125" customWidth="1"/>
  </cols>
  <sheetData>
    <row r="1" spans="1:29" s="146" customFormat="1" ht="17.25" customHeight="1" x14ac:dyDescent="0.3">
      <c r="A1" s="130"/>
      <c r="B1" s="130"/>
      <c r="T1" s="374"/>
      <c r="U1" s="374"/>
      <c r="V1" s="374"/>
      <c r="W1" s="374"/>
      <c r="X1" s="374"/>
      <c r="Y1" s="374"/>
      <c r="Z1" s="374"/>
      <c r="AA1" s="374"/>
      <c r="AB1" s="374"/>
      <c r="AC1" s="374"/>
    </row>
    <row r="2" spans="1:29" s="146" customFormat="1" ht="19.5" customHeight="1" x14ac:dyDescent="0.3">
      <c r="A2" s="130"/>
      <c r="B2" s="434" t="s">
        <v>111</v>
      </c>
      <c r="C2" s="434"/>
      <c r="D2" s="148"/>
      <c r="E2" s="148"/>
      <c r="F2" s="148"/>
      <c r="G2" s="148"/>
      <c r="H2" s="148"/>
      <c r="I2" s="148"/>
      <c r="J2" s="149"/>
      <c r="K2" s="149"/>
      <c r="L2" s="149"/>
      <c r="M2" s="149"/>
      <c r="N2" s="149"/>
      <c r="O2" s="149"/>
      <c r="P2" s="149"/>
      <c r="Q2" s="149"/>
      <c r="R2" s="149"/>
      <c r="S2" s="147"/>
      <c r="T2" s="147"/>
      <c r="U2" s="147"/>
      <c r="V2" s="147"/>
      <c r="W2" s="148"/>
      <c r="X2" s="148"/>
      <c r="Y2" s="148"/>
      <c r="Z2" s="148"/>
      <c r="AA2" s="148"/>
      <c r="AB2" s="148"/>
      <c r="AC2" s="148"/>
    </row>
    <row r="3" spans="1:29" s="146" customFormat="1" ht="19.5" thickBot="1" x14ac:dyDescent="0.35">
      <c r="A3" s="130"/>
      <c r="B3" s="130"/>
      <c r="J3" s="147"/>
      <c r="K3" s="147"/>
      <c r="L3" s="147"/>
      <c r="M3" s="147"/>
      <c r="N3" s="147"/>
      <c r="O3" s="147"/>
      <c r="P3" s="147"/>
      <c r="Q3" s="147"/>
      <c r="R3" s="147"/>
    </row>
    <row r="4" spans="1:29" x14ac:dyDescent="0.2">
      <c r="A4" s="398" t="s">
        <v>0</v>
      </c>
      <c r="B4" s="441" t="s">
        <v>109</v>
      </c>
      <c r="C4" s="378" t="s">
        <v>94</v>
      </c>
      <c r="D4" s="444" t="s">
        <v>1</v>
      </c>
      <c r="E4" s="445"/>
      <c r="F4" s="459" t="s">
        <v>2</v>
      </c>
      <c r="G4" s="453" t="s">
        <v>3</v>
      </c>
      <c r="H4" s="454"/>
      <c r="I4" s="454"/>
      <c r="J4" s="454"/>
      <c r="K4" s="455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7"/>
    </row>
    <row r="5" spans="1:29" x14ac:dyDescent="0.2">
      <c r="A5" s="399"/>
      <c r="B5" s="442"/>
      <c r="C5" s="379"/>
      <c r="D5" s="419"/>
      <c r="E5" s="440"/>
      <c r="F5" s="460"/>
      <c r="G5" s="418" t="s">
        <v>4</v>
      </c>
      <c r="H5" s="439"/>
      <c r="I5" s="376"/>
      <c r="J5" s="376"/>
      <c r="K5" s="377"/>
      <c r="L5" s="413" t="s">
        <v>5</v>
      </c>
      <c r="M5" s="435"/>
      <c r="N5" s="435"/>
      <c r="O5" s="435"/>
      <c r="P5" s="435"/>
      <c r="Q5" s="436"/>
      <c r="R5" s="413" t="s">
        <v>6</v>
      </c>
      <c r="S5" s="435"/>
      <c r="T5" s="435"/>
      <c r="U5" s="435"/>
      <c r="V5" s="435"/>
      <c r="W5" s="436"/>
      <c r="X5" s="413" t="s">
        <v>7</v>
      </c>
      <c r="Y5" s="376"/>
      <c r="Z5" s="376"/>
      <c r="AA5" s="376"/>
      <c r="AB5" s="376"/>
      <c r="AC5" s="414"/>
    </row>
    <row r="6" spans="1:29" ht="12.75" customHeight="1" x14ac:dyDescent="0.2">
      <c r="A6" s="399"/>
      <c r="B6" s="442"/>
      <c r="C6" s="379"/>
      <c r="D6" s="419"/>
      <c r="E6" s="440"/>
      <c r="F6" s="460"/>
      <c r="G6" s="419"/>
      <c r="H6" s="440"/>
      <c r="I6" s="415" t="s">
        <v>8</v>
      </c>
      <c r="J6" s="415" t="s">
        <v>9</v>
      </c>
      <c r="K6" s="418" t="s">
        <v>93</v>
      </c>
      <c r="L6" s="427" t="s">
        <v>10</v>
      </c>
      <c r="M6" s="428"/>
      <c r="N6" s="428"/>
      <c r="O6" s="428" t="s">
        <v>11</v>
      </c>
      <c r="P6" s="428"/>
      <c r="Q6" s="438"/>
      <c r="R6" s="427" t="s">
        <v>12</v>
      </c>
      <c r="S6" s="428"/>
      <c r="T6" s="428"/>
      <c r="U6" s="428" t="s">
        <v>13</v>
      </c>
      <c r="V6" s="428"/>
      <c r="W6" s="438"/>
      <c r="X6" s="427" t="s">
        <v>14</v>
      </c>
      <c r="Y6" s="428"/>
      <c r="Z6" s="428"/>
      <c r="AA6" s="428" t="s">
        <v>15</v>
      </c>
      <c r="AB6" s="428"/>
      <c r="AC6" s="429"/>
    </row>
    <row r="7" spans="1:29" ht="23.25" customHeight="1" x14ac:dyDescent="0.2">
      <c r="A7" s="399"/>
      <c r="B7" s="442"/>
      <c r="C7" s="379"/>
      <c r="D7" s="419"/>
      <c r="E7" s="440"/>
      <c r="F7" s="460"/>
      <c r="G7" s="419"/>
      <c r="H7" s="440"/>
      <c r="I7" s="416"/>
      <c r="J7" s="416"/>
      <c r="K7" s="419"/>
      <c r="L7" s="421">
        <v>17</v>
      </c>
      <c r="M7" s="422"/>
      <c r="N7" s="108" t="s">
        <v>16</v>
      </c>
      <c r="O7" s="437">
        <v>22</v>
      </c>
      <c r="P7" s="422"/>
      <c r="Q7" s="194" t="s">
        <v>16</v>
      </c>
      <c r="R7" s="421">
        <v>16</v>
      </c>
      <c r="S7" s="422"/>
      <c r="T7" s="108" t="s">
        <v>16</v>
      </c>
      <c r="U7" s="437">
        <v>19</v>
      </c>
      <c r="V7" s="422"/>
      <c r="W7" s="194" t="s">
        <v>16</v>
      </c>
      <c r="X7" s="421">
        <v>14</v>
      </c>
      <c r="Y7" s="422"/>
      <c r="Z7" s="108" t="s">
        <v>16</v>
      </c>
      <c r="AA7" s="432">
        <v>10</v>
      </c>
      <c r="AB7" s="433"/>
      <c r="AC7" s="109" t="s">
        <v>16</v>
      </c>
    </row>
    <row r="8" spans="1:29" ht="21.75" customHeight="1" x14ac:dyDescent="0.2">
      <c r="A8" s="399"/>
      <c r="B8" s="442"/>
      <c r="C8" s="379"/>
      <c r="D8" s="419"/>
      <c r="E8" s="440"/>
      <c r="F8" s="460"/>
      <c r="G8" s="419"/>
      <c r="H8" s="440"/>
      <c r="I8" s="417"/>
      <c r="J8" s="417"/>
      <c r="K8" s="420"/>
      <c r="L8" s="430" t="s">
        <v>4</v>
      </c>
      <c r="M8" s="425" t="s">
        <v>17</v>
      </c>
      <c r="N8" s="425"/>
      <c r="O8" s="423" t="s">
        <v>4</v>
      </c>
      <c r="P8" s="425" t="s">
        <v>17</v>
      </c>
      <c r="Q8" s="426"/>
      <c r="R8" s="430" t="s">
        <v>4</v>
      </c>
      <c r="S8" s="425" t="s">
        <v>17</v>
      </c>
      <c r="T8" s="425"/>
      <c r="U8" s="423" t="s">
        <v>4</v>
      </c>
      <c r="V8" s="425" t="s">
        <v>17</v>
      </c>
      <c r="W8" s="426"/>
      <c r="X8" s="430" t="s">
        <v>4</v>
      </c>
      <c r="Y8" s="425" t="s">
        <v>17</v>
      </c>
      <c r="Z8" s="425"/>
      <c r="AA8" s="423" t="s">
        <v>4</v>
      </c>
      <c r="AB8" s="425" t="s">
        <v>17</v>
      </c>
      <c r="AC8" s="452"/>
    </row>
    <row r="9" spans="1:29" ht="72" thickBot="1" x14ac:dyDescent="0.25">
      <c r="A9" s="400"/>
      <c r="B9" s="443"/>
      <c r="C9" s="380"/>
      <c r="D9" s="110" t="s">
        <v>18</v>
      </c>
      <c r="E9" s="110" t="s">
        <v>19</v>
      </c>
      <c r="F9" s="461"/>
      <c r="G9" s="110" t="s">
        <v>18</v>
      </c>
      <c r="H9" s="110" t="s">
        <v>19</v>
      </c>
      <c r="I9" s="110" t="s">
        <v>19</v>
      </c>
      <c r="J9" s="110" t="s">
        <v>19</v>
      </c>
      <c r="K9" s="111" t="s">
        <v>19</v>
      </c>
      <c r="L9" s="431"/>
      <c r="M9" s="110" t="s">
        <v>20</v>
      </c>
      <c r="N9" s="110" t="s">
        <v>21</v>
      </c>
      <c r="O9" s="424"/>
      <c r="P9" s="110" t="s">
        <v>20</v>
      </c>
      <c r="Q9" s="195" t="s">
        <v>21</v>
      </c>
      <c r="R9" s="431"/>
      <c r="S9" s="110" t="s">
        <v>20</v>
      </c>
      <c r="T9" s="110" t="s">
        <v>21</v>
      </c>
      <c r="U9" s="424"/>
      <c r="V9" s="110" t="s">
        <v>20</v>
      </c>
      <c r="W9" s="195" t="s">
        <v>21</v>
      </c>
      <c r="X9" s="431"/>
      <c r="Y9" s="110" t="s">
        <v>20</v>
      </c>
      <c r="Z9" s="110" t="s">
        <v>21</v>
      </c>
      <c r="AA9" s="424"/>
      <c r="AB9" s="110" t="s">
        <v>20</v>
      </c>
      <c r="AC9" s="112" t="s">
        <v>21</v>
      </c>
    </row>
    <row r="10" spans="1:29" ht="13.5" thickBot="1" x14ac:dyDescent="0.25">
      <c r="A10" s="1">
        <v>1</v>
      </c>
      <c r="B10" s="25">
        <v>2</v>
      </c>
      <c r="C10" s="169">
        <v>3</v>
      </c>
      <c r="D10" s="26">
        <v>7</v>
      </c>
      <c r="E10" s="18">
        <v>8</v>
      </c>
      <c r="F10" s="18">
        <v>9</v>
      </c>
      <c r="G10" s="18">
        <v>10</v>
      </c>
      <c r="H10" s="18">
        <v>11</v>
      </c>
      <c r="I10" s="18">
        <v>13</v>
      </c>
      <c r="J10" s="18">
        <v>15</v>
      </c>
      <c r="K10" s="19">
        <v>17</v>
      </c>
      <c r="L10" s="196">
        <v>18</v>
      </c>
      <c r="M10" s="20">
        <v>19</v>
      </c>
      <c r="N10" s="20">
        <v>20</v>
      </c>
      <c r="O10" s="21">
        <v>21</v>
      </c>
      <c r="P10" s="20">
        <v>22</v>
      </c>
      <c r="Q10" s="197">
        <v>23</v>
      </c>
      <c r="R10" s="196">
        <v>24</v>
      </c>
      <c r="S10" s="20">
        <v>25</v>
      </c>
      <c r="T10" s="20">
        <v>26</v>
      </c>
      <c r="U10" s="21">
        <v>27</v>
      </c>
      <c r="V10" s="20">
        <v>28</v>
      </c>
      <c r="W10" s="197">
        <v>29</v>
      </c>
      <c r="X10" s="240">
        <v>30</v>
      </c>
      <c r="Y10" s="20">
        <v>31</v>
      </c>
      <c r="Z10" s="20">
        <v>32</v>
      </c>
      <c r="AA10" s="20">
        <v>33</v>
      </c>
      <c r="AB10" s="20">
        <v>34</v>
      </c>
      <c r="AC10" s="22">
        <v>35</v>
      </c>
    </row>
    <row r="11" spans="1:29" ht="28.5" customHeight="1" thickBot="1" x14ac:dyDescent="0.3">
      <c r="A11" s="3" t="s">
        <v>22</v>
      </c>
      <c r="B11" s="15" t="s">
        <v>156</v>
      </c>
      <c r="C11" s="52"/>
      <c r="D11" s="72">
        <v>2106</v>
      </c>
      <c r="E11" s="54">
        <f>E12</f>
        <v>2106</v>
      </c>
      <c r="F11" s="85">
        <f>F12</f>
        <v>702</v>
      </c>
      <c r="G11" s="55">
        <v>1404</v>
      </c>
      <c r="H11" s="54">
        <f>H12</f>
        <v>1404</v>
      </c>
      <c r="I11" s="54">
        <f>I12</f>
        <v>824</v>
      </c>
      <c r="J11" s="54">
        <f>J12</f>
        <v>536</v>
      </c>
      <c r="K11" s="56">
        <f>K12</f>
        <v>0</v>
      </c>
      <c r="L11" s="198">
        <f t="shared" ref="L11:Q11" si="0">SUM(L13:L26)</f>
        <v>612</v>
      </c>
      <c r="M11" s="52">
        <f t="shared" si="0"/>
        <v>220</v>
      </c>
      <c r="N11" s="52">
        <f t="shared" si="0"/>
        <v>0</v>
      </c>
      <c r="O11" s="52">
        <f t="shared" si="0"/>
        <v>792</v>
      </c>
      <c r="P11" s="52">
        <f t="shared" si="0"/>
        <v>324</v>
      </c>
      <c r="Q11" s="267">
        <f t="shared" si="0"/>
        <v>0</v>
      </c>
      <c r="R11" s="198">
        <f>R27+R33+R36</f>
        <v>576</v>
      </c>
      <c r="S11" s="53">
        <f t="shared" ref="S11:AC11" si="1">S27+S33+S36</f>
        <v>272</v>
      </c>
      <c r="T11" s="162">
        <f>T27+T33+T36</f>
        <v>0</v>
      </c>
      <c r="U11" s="52">
        <f t="shared" si="1"/>
        <v>684</v>
      </c>
      <c r="V11" s="53">
        <f t="shared" si="1"/>
        <v>358</v>
      </c>
      <c r="W11" s="199">
        <f t="shared" si="1"/>
        <v>0</v>
      </c>
      <c r="X11" s="241">
        <f t="shared" si="1"/>
        <v>504</v>
      </c>
      <c r="Y11" s="53">
        <f t="shared" si="1"/>
        <v>248</v>
      </c>
      <c r="Z11" s="162">
        <f t="shared" si="1"/>
        <v>20</v>
      </c>
      <c r="AA11" s="52">
        <f t="shared" si="1"/>
        <v>360</v>
      </c>
      <c r="AB11" s="53">
        <f t="shared" si="1"/>
        <v>182</v>
      </c>
      <c r="AC11" s="162">
        <f t="shared" si="1"/>
        <v>0</v>
      </c>
    </row>
    <row r="12" spans="1:29" ht="13.5" thickBot="1" x14ac:dyDescent="0.25">
      <c r="A12" s="4"/>
      <c r="B12" s="16" t="s">
        <v>157</v>
      </c>
      <c r="C12" s="268"/>
      <c r="D12" s="70"/>
      <c r="E12" s="86">
        <f>SUM(E13:E26)</f>
        <v>2106</v>
      </c>
      <c r="F12" s="86">
        <f>E12-H12</f>
        <v>702</v>
      </c>
      <c r="G12" s="61"/>
      <c r="H12" s="59">
        <f>SUM(H13:H26)</f>
        <v>1404</v>
      </c>
      <c r="I12" s="59">
        <f>SUM(I13:I25)</f>
        <v>824</v>
      </c>
      <c r="J12" s="59">
        <f>SUM(J13:J25)</f>
        <v>536</v>
      </c>
      <c r="K12" s="71">
        <f>SUM(K13:K25)</f>
        <v>0</v>
      </c>
      <c r="L12" s="200"/>
      <c r="M12" s="68"/>
      <c r="N12" s="135"/>
      <c r="O12" s="134"/>
      <c r="P12" s="68"/>
      <c r="Q12" s="201"/>
      <c r="R12" s="200"/>
      <c r="S12" s="68"/>
      <c r="T12" s="68"/>
      <c r="U12" s="68"/>
      <c r="V12" s="68"/>
      <c r="W12" s="201"/>
      <c r="X12" s="200"/>
      <c r="Y12" s="68"/>
      <c r="Z12" s="68"/>
      <c r="AA12" s="68"/>
      <c r="AB12" s="68"/>
      <c r="AC12" s="69"/>
    </row>
    <row r="13" spans="1:29" ht="15" x14ac:dyDescent="0.2">
      <c r="A13" s="5" t="s">
        <v>158</v>
      </c>
      <c r="B13" s="6" t="s">
        <v>173</v>
      </c>
      <c r="C13" s="372" t="s">
        <v>174</v>
      </c>
      <c r="D13" s="34"/>
      <c r="E13" s="278">
        <f>H13*1.5</f>
        <v>117</v>
      </c>
      <c r="F13" s="278">
        <f t="shared" ref="F13:F14" si="2">E13-H13</f>
        <v>39</v>
      </c>
      <c r="G13" s="273"/>
      <c r="H13" s="272">
        <f t="shared" ref="H13:H14" si="3">L13+O13+R13+U13+X13+AA13</f>
        <v>78</v>
      </c>
      <c r="I13" s="272">
        <f t="shared" ref="I13:I14" si="4">H13-J13</f>
        <v>43</v>
      </c>
      <c r="J13" s="272">
        <f t="shared" ref="J13:J14" si="5">M13+P13+S13+V13+Y13+AB13</f>
        <v>35</v>
      </c>
      <c r="K13" s="274"/>
      <c r="L13" s="305">
        <v>34</v>
      </c>
      <c r="M13" s="306">
        <v>13</v>
      </c>
      <c r="N13" s="307"/>
      <c r="O13" s="308">
        <v>44</v>
      </c>
      <c r="P13" s="306">
        <v>22</v>
      </c>
      <c r="Q13" s="373"/>
      <c r="R13" s="204"/>
      <c r="S13" s="40"/>
      <c r="T13" s="40"/>
      <c r="U13" s="40"/>
      <c r="V13" s="40"/>
      <c r="W13" s="205"/>
      <c r="X13" s="204"/>
      <c r="Y13" s="40"/>
      <c r="Z13" s="40"/>
      <c r="AA13" s="40"/>
      <c r="AB13" s="40"/>
      <c r="AC13" s="41"/>
    </row>
    <row r="14" spans="1:29" ht="15" x14ac:dyDescent="0.2">
      <c r="A14" s="9" t="s">
        <v>159</v>
      </c>
      <c r="B14" s="17" t="s">
        <v>175</v>
      </c>
      <c r="C14" s="171" t="s">
        <v>136</v>
      </c>
      <c r="D14" s="34"/>
      <c r="E14" s="278">
        <f>H14*1.5</f>
        <v>175.5</v>
      </c>
      <c r="F14" s="278">
        <f t="shared" si="2"/>
        <v>58.5</v>
      </c>
      <c r="G14" s="273"/>
      <c r="H14" s="275">
        <f t="shared" si="3"/>
        <v>117</v>
      </c>
      <c r="I14" s="275">
        <f t="shared" si="4"/>
        <v>95</v>
      </c>
      <c r="J14" s="275">
        <f t="shared" si="5"/>
        <v>22</v>
      </c>
      <c r="K14" s="274"/>
      <c r="L14" s="310">
        <v>51</v>
      </c>
      <c r="M14" s="311">
        <v>4</v>
      </c>
      <c r="N14" s="312"/>
      <c r="O14" s="313">
        <v>66</v>
      </c>
      <c r="P14" s="311">
        <v>18</v>
      </c>
      <c r="Q14" s="373"/>
      <c r="R14" s="222"/>
      <c r="S14" s="33"/>
      <c r="T14" s="33"/>
      <c r="U14" s="33"/>
      <c r="V14" s="33"/>
      <c r="W14" s="223"/>
      <c r="X14" s="222"/>
      <c r="Y14" s="33"/>
      <c r="Z14" s="33"/>
      <c r="AA14" s="33"/>
      <c r="AB14" s="33"/>
      <c r="AC14" s="371"/>
    </row>
    <row r="15" spans="1:29" ht="15" x14ac:dyDescent="0.2">
      <c r="A15" s="9" t="s">
        <v>160</v>
      </c>
      <c r="B15" s="104" t="s">
        <v>23</v>
      </c>
      <c r="C15" s="244" t="s">
        <v>136</v>
      </c>
      <c r="D15" s="28"/>
      <c r="E15" s="278">
        <f>H15*1.5</f>
        <v>175.5</v>
      </c>
      <c r="F15" s="278">
        <f t="shared" ref="F15:F26" si="6">E15-H15</f>
        <v>58.5</v>
      </c>
      <c r="G15" s="276"/>
      <c r="H15" s="275">
        <f t="shared" ref="H15:H26" si="7">L15+O15+R15+U15+X15+AA15</f>
        <v>117</v>
      </c>
      <c r="I15" s="275">
        <f t="shared" ref="I15:I26" si="8">H15-J15</f>
        <v>78</v>
      </c>
      <c r="J15" s="275">
        <f t="shared" ref="J15:J26" si="9">M15+P15+S15+V15+Y15+AB15</f>
        <v>39</v>
      </c>
      <c r="K15" s="277"/>
      <c r="L15" s="310">
        <v>51</v>
      </c>
      <c r="M15" s="311">
        <v>17</v>
      </c>
      <c r="N15" s="312"/>
      <c r="O15" s="313">
        <v>66</v>
      </c>
      <c r="P15" s="311">
        <v>22</v>
      </c>
      <c r="Q15" s="314"/>
      <c r="R15" s="206"/>
      <c r="S15" s="24"/>
      <c r="T15" s="24"/>
      <c r="U15" s="24"/>
      <c r="V15" s="24"/>
      <c r="W15" s="207"/>
      <c r="X15" s="206"/>
      <c r="Y15" s="24"/>
      <c r="Z15" s="24"/>
      <c r="AA15" s="24"/>
      <c r="AB15" s="24"/>
      <c r="AC15" s="27"/>
    </row>
    <row r="16" spans="1:29" ht="15" x14ac:dyDescent="0.2">
      <c r="A16" s="9" t="s">
        <v>161</v>
      </c>
      <c r="B16" s="7" t="s">
        <v>30</v>
      </c>
      <c r="C16" s="244" t="s">
        <v>135</v>
      </c>
      <c r="D16" s="28"/>
      <c r="E16" s="275">
        <f>H16*1.5</f>
        <v>351</v>
      </c>
      <c r="F16" s="275">
        <f>E16-H16</f>
        <v>117</v>
      </c>
      <c r="G16" s="276"/>
      <c r="H16" s="275">
        <f t="shared" si="7"/>
        <v>234</v>
      </c>
      <c r="I16" s="275">
        <f>H16-J16</f>
        <v>118</v>
      </c>
      <c r="J16" s="275">
        <f t="shared" si="9"/>
        <v>116</v>
      </c>
      <c r="K16" s="277"/>
      <c r="L16" s="310">
        <v>102</v>
      </c>
      <c r="M16" s="311">
        <v>50</v>
      </c>
      <c r="N16" s="312"/>
      <c r="O16" s="313">
        <v>132</v>
      </c>
      <c r="P16" s="311">
        <v>66</v>
      </c>
      <c r="Q16" s="314"/>
      <c r="R16" s="206"/>
      <c r="S16" s="24"/>
      <c r="T16" s="24"/>
      <c r="U16" s="24"/>
      <c r="V16" s="24"/>
      <c r="W16" s="207"/>
      <c r="X16" s="206"/>
      <c r="Y16" s="24"/>
      <c r="Z16" s="24"/>
      <c r="AA16" s="24"/>
      <c r="AB16" s="24"/>
      <c r="AC16" s="27"/>
    </row>
    <row r="17" spans="1:29" ht="15" x14ac:dyDescent="0.2">
      <c r="A17" s="9" t="s">
        <v>162</v>
      </c>
      <c r="B17" s="104" t="s">
        <v>24</v>
      </c>
      <c r="C17" s="244" t="s">
        <v>136</v>
      </c>
      <c r="D17" s="28"/>
      <c r="E17" s="279">
        <f t="shared" ref="E17:E26" si="10">H17*1.5</f>
        <v>175.5</v>
      </c>
      <c r="F17" s="278">
        <f t="shared" si="6"/>
        <v>58.5</v>
      </c>
      <c r="G17" s="276"/>
      <c r="H17" s="275">
        <f t="shared" si="7"/>
        <v>117</v>
      </c>
      <c r="I17" s="275">
        <f t="shared" si="8"/>
        <v>111</v>
      </c>
      <c r="J17" s="275">
        <f t="shared" si="9"/>
        <v>6</v>
      </c>
      <c r="K17" s="277"/>
      <c r="L17" s="310">
        <v>51</v>
      </c>
      <c r="M17" s="311">
        <v>4</v>
      </c>
      <c r="N17" s="312"/>
      <c r="O17" s="313">
        <v>66</v>
      </c>
      <c r="P17" s="311">
        <v>2</v>
      </c>
      <c r="Q17" s="314"/>
      <c r="R17" s="206"/>
      <c r="S17" s="24"/>
      <c r="T17" s="24"/>
      <c r="U17" s="24"/>
      <c r="V17" s="24"/>
      <c r="W17" s="207"/>
      <c r="X17" s="206"/>
      <c r="Y17" s="24"/>
      <c r="Z17" s="24"/>
      <c r="AA17" s="24"/>
      <c r="AB17" s="24"/>
      <c r="AC17" s="27"/>
    </row>
    <row r="18" spans="1:29" ht="15" x14ac:dyDescent="0.2">
      <c r="A18" s="9" t="s">
        <v>163</v>
      </c>
      <c r="B18" s="269" t="s">
        <v>29</v>
      </c>
      <c r="C18" s="270" t="s">
        <v>150</v>
      </c>
      <c r="D18" s="32"/>
      <c r="E18" s="279">
        <f t="shared" si="10"/>
        <v>175.5</v>
      </c>
      <c r="F18" s="279">
        <f>E18-H18</f>
        <v>58.5</v>
      </c>
      <c r="G18" s="281"/>
      <c r="H18" s="275">
        <f t="shared" si="7"/>
        <v>117</v>
      </c>
      <c r="I18" s="280">
        <f>H18-J18</f>
        <v>4</v>
      </c>
      <c r="J18" s="275">
        <f t="shared" si="9"/>
        <v>113</v>
      </c>
      <c r="K18" s="282"/>
      <c r="L18" s="315">
        <v>51</v>
      </c>
      <c r="M18" s="316">
        <v>49</v>
      </c>
      <c r="N18" s="317"/>
      <c r="O18" s="318">
        <v>66</v>
      </c>
      <c r="P18" s="316">
        <v>64</v>
      </c>
      <c r="Q18" s="319"/>
      <c r="R18" s="206"/>
      <c r="S18" s="24"/>
      <c r="T18" s="24"/>
      <c r="U18" s="24"/>
      <c r="V18" s="24"/>
      <c r="W18" s="207"/>
      <c r="X18" s="206"/>
      <c r="Y18" s="24"/>
      <c r="Z18" s="24"/>
      <c r="AA18" s="24"/>
      <c r="AB18" s="24"/>
      <c r="AC18" s="27"/>
    </row>
    <row r="19" spans="1:29" ht="15" x14ac:dyDescent="0.2">
      <c r="A19" s="9" t="s">
        <v>164</v>
      </c>
      <c r="B19" s="104" t="s">
        <v>28</v>
      </c>
      <c r="C19" s="244" t="s">
        <v>136</v>
      </c>
      <c r="D19" s="28"/>
      <c r="E19" s="275">
        <f t="shared" si="10"/>
        <v>117</v>
      </c>
      <c r="F19" s="275">
        <f>E19-H19</f>
        <v>39</v>
      </c>
      <c r="G19" s="276"/>
      <c r="H19" s="275">
        <f t="shared" si="7"/>
        <v>78</v>
      </c>
      <c r="I19" s="275">
        <f>H19-J19</f>
        <v>65</v>
      </c>
      <c r="J19" s="275">
        <f t="shared" si="9"/>
        <v>13</v>
      </c>
      <c r="K19" s="277"/>
      <c r="L19" s="310">
        <v>34</v>
      </c>
      <c r="M19" s="311">
        <v>4</v>
      </c>
      <c r="N19" s="312"/>
      <c r="O19" s="313">
        <v>44</v>
      </c>
      <c r="P19" s="311">
        <v>9</v>
      </c>
      <c r="Q19" s="314"/>
      <c r="R19" s="206"/>
      <c r="S19" s="24"/>
      <c r="T19" s="24"/>
      <c r="U19" s="24"/>
      <c r="V19" s="24"/>
      <c r="W19" s="207"/>
      <c r="X19" s="206"/>
      <c r="Y19" s="24"/>
      <c r="Z19" s="24"/>
      <c r="AA19" s="24"/>
      <c r="AB19" s="24"/>
      <c r="AC19" s="27"/>
    </row>
    <row r="20" spans="1:29" ht="15" x14ac:dyDescent="0.2">
      <c r="A20" s="9" t="s">
        <v>166</v>
      </c>
      <c r="B20" s="7" t="s">
        <v>165</v>
      </c>
      <c r="C20" s="244" t="s">
        <v>136</v>
      </c>
      <c r="D20" s="28"/>
      <c r="E20" s="275">
        <f t="shared" si="10"/>
        <v>150</v>
      </c>
      <c r="F20" s="275">
        <f>E20-H20</f>
        <v>50</v>
      </c>
      <c r="G20" s="276"/>
      <c r="H20" s="275">
        <f t="shared" si="7"/>
        <v>100</v>
      </c>
      <c r="I20" s="275">
        <f>H20-J20</f>
        <v>54</v>
      </c>
      <c r="J20" s="275">
        <f t="shared" si="9"/>
        <v>46</v>
      </c>
      <c r="K20" s="277"/>
      <c r="L20" s="310">
        <v>34</v>
      </c>
      <c r="M20" s="311">
        <v>10</v>
      </c>
      <c r="N20" s="312"/>
      <c r="O20" s="313">
        <v>66</v>
      </c>
      <c r="P20" s="311">
        <v>36</v>
      </c>
      <c r="Q20" s="314"/>
      <c r="R20" s="206"/>
      <c r="S20" s="24"/>
      <c r="T20" s="24"/>
      <c r="U20" s="24"/>
      <c r="V20" s="24"/>
      <c r="W20" s="207"/>
      <c r="X20" s="206"/>
      <c r="Y20" s="24"/>
      <c r="Z20" s="24"/>
      <c r="AA20" s="24"/>
      <c r="AB20" s="24"/>
      <c r="AC20" s="27"/>
    </row>
    <row r="21" spans="1:29" ht="15" x14ac:dyDescent="0.2">
      <c r="A21" s="9" t="s">
        <v>167</v>
      </c>
      <c r="B21" s="104" t="s">
        <v>25</v>
      </c>
      <c r="C21" s="244" t="s">
        <v>136</v>
      </c>
      <c r="D21" s="28"/>
      <c r="E21" s="275">
        <f t="shared" si="10"/>
        <v>117</v>
      </c>
      <c r="F21" s="272">
        <f t="shared" si="6"/>
        <v>39</v>
      </c>
      <c r="G21" s="276"/>
      <c r="H21" s="275">
        <f t="shared" si="7"/>
        <v>78</v>
      </c>
      <c r="I21" s="275">
        <f t="shared" si="8"/>
        <v>39</v>
      </c>
      <c r="J21" s="275">
        <f t="shared" si="9"/>
        <v>39</v>
      </c>
      <c r="K21" s="277"/>
      <c r="L21" s="310">
        <v>34</v>
      </c>
      <c r="M21" s="311">
        <v>18</v>
      </c>
      <c r="N21" s="312"/>
      <c r="O21" s="313">
        <v>44</v>
      </c>
      <c r="P21" s="311">
        <v>21</v>
      </c>
      <c r="Q21" s="314"/>
      <c r="R21" s="206"/>
      <c r="S21" s="24"/>
      <c r="T21" s="24"/>
      <c r="U21" s="24"/>
      <c r="V21" s="24"/>
      <c r="W21" s="207"/>
      <c r="X21" s="206"/>
      <c r="Y21" s="24"/>
      <c r="Z21" s="24"/>
      <c r="AA21" s="24"/>
      <c r="AB21" s="24"/>
      <c r="AC21" s="27"/>
    </row>
    <row r="22" spans="1:29" ht="15" x14ac:dyDescent="0.2">
      <c r="A22" s="9" t="s">
        <v>168</v>
      </c>
      <c r="B22" s="17" t="s">
        <v>31</v>
      </c>
      <c r="C22" s="243" t="s">
        <v>135</v>
      </c>
      <c r="D22" s="28"/>
      <c r="E22" s="275">
        <f t="shared" si="10"/>
        <v>117</v>
      </c>
      <c r="F22" s="275">
        <f>E22-H22</f>
        <v>39</v>
      </c>
      <c r="G22" s="276"/>
      <c r="H22" s="275">
        <f t="shared" si="7"/>
        <v>78</v>
      </c>
      <c r="I22" s="275">
        <f>H22-J22</f>
        <v>58</v>
      </c>
      <c r="J22" s="275">
        <f t="shared" si="9"/>
        <v>20</v>
      </c>
      <c r="K22" s="277"/>
      <c r="L22" s="310">
        <v>34</v>
      </c>
      <c r="M22" s="311">
        <v>10</v>
      </c>
      <c r="N22" s="312"/>
      <c r="O22" s="313">
        <v>44</v>
      </c>
      <c r="P22" s="311">
        <v>10</v>
      </c>
      <c r="Q22" s="314"/>
      <c r="R22" s="214"/>
      <c r="S22" s="30"/>
      <c r="T22" s="30"/>
      <c r="U22" s="30"/>
      <c r="V22" s="30"/>
      <c r="W22" s="215"/>
      <c r="X22" s="214"/>
      <c r="Y22" s="30"/>
      <c r="Z22" s="30"/>
      <c r="AA22" s="30"/>
      <c r="AB22" s="30"/>
      <c r="AC22" s="31"/>
    </row>
    <row r="23" spans="1:29" ht="15" x14ac:dyDescent="0.2">
      <c r="A23" s="9" t="s">
        <v>169</v>
      </c>
      <c r="B23" s="7" t="s">
        <v>32</v>
      </c>
      <c r="C23" s="244" t="s">
        <v>136</v>
      </c>
      <c r="D23" s="28"/>
      <c r="E23" s="279">
        <f t="shared" si="10"/>
        <v>142.5</v>
      </c>
      <c r="F23" s="279">
        <f>E23-H23</f>
        <v>47.5</v>
      </c>
      <c r="G23" s="276"/>
      <c r="H23" s="275">
        <f t="shared" si="7"/>
        <v>95</v>
      </c>
      <c r="I23" s="275">
        <f>H23-J23</f>
        <v>61</v>
      </c>
      <c r="J23" s="275">
        <f t="shared" si="9"/>
        <v>34</v>
      </c>
      <c r="K23" s="277"/>
      <c r="L23" s="310">
        <v>51</v>
      </c>
      <c r="M23" s="311">
        <v>16</v>
      </c>
      <c r="N23" s="312"/>
      <c r="O23" s="313">
        <v>44</v>
      </c>
      <c r="P23" s="311">
        <v>18</v>
      </c>
      <c r="Q23" s="314"/>
      <c r="R23" s="214"/>
      <c r="S23" s="30"/>
      <c r="T23" s="30"/>
      <c r="U23" s="30"/>
      <c r="V23" s="30"/>
      <c r="W23" s="215"/>
      <c r="X23" s="214"/>
      <c r="Y23" s="30"/>
      <c r="Z23" s="30"/>
      <c r="AA23" s="30"/>
      <c r="AB23" s="30"/>
      <c r="AC23" s="31"/>
    </row>
    <row r="24" spans="1:29" ht="15" x14ac:dyDescent="0.2">
      <c r="A24" s="9" t="s">
        <v>170</v>
      </c>
      <c r="B24" s="104" t="s">
        <v>27</v>
      </c>
      <c r="C24" s="244" t="s">
        <v>136</v>
      </c>
      <c r="D24" s="28"/>
      <c r="E24" s="275">
        <f t="shared" si="10"/>
        <v>150</v>
      </c>
      <c r="F24" s="272">
        <f>E24-H24</f>
        <v>50</v>
      </c>
      <c r="G24" s="276"/>
      <c r="H24" s="275">
        <f t="shared" si="7"/>
        <v>100</v>
      </c>
      <c r="I24" s="275">
        <f>H24-J24</f>
        <v>62</v>
      </c>
      <c r="J24" s="275">
        <f t="shared" si="9"/>
        <v>38</v>
      </c>
      <c r="K24" s="277"/>
      <c r="L24" s="310">
        <v>34</v>
      </c>
      <c r="M24" s="311">
        <v>10</v>
      </c>
      <c r="N24" s="312"/>
      <c r="O24" s="313">
        <v>66</v>
      </c>
      <c r="P24" s="311">
        <v>28</v>
      </c>
      <c r="Q24" s="314"/>
      <c r="R24" s="214"/>
      <c r="S24" s="30"/>
      <c r="T24" s="30"/>
      <c r="U24" s="30"/>
      <c r="V24" s="30"/>
      <c r="W24" s="215"/>
      <c r="X24" s="214"/>
      <c r="Y24" s="30"/>
      <c r="Z24" s="30"/>
      <c r="AA24" s="30"/>
      <c r="AB24" s="30"/>
      <c r="AC24" s="31"/>
    </row>
    <row r="25" spans="1:29" ht="15" x14ac:dyDescent="0.2">
      <c r="A25" s="9" t="s">
        <v>171</v>
      </c>
      <c r="B25" s="271" t="s">
        <v>26</v>
      </c>
      <c r="C25" s="243" t="s">
        <v>137</v>
      </c>
      <c r="D25" s="34"/>
      <c r="E25" s="279">
        <f t="shared" si="10"/>
        <v>76.5</v>
      </c>
      <c r="F25" s="278">
        <f t="shared" si="6"/>
        <v>25.5</v>
      </c>
      <c r="G25" s="273"/>
      <c r="H25" s="275">
        <f t="shared" si="7"/>
        <v>51</v>
      </c>
      <c r="I25" s="272">
        <f t="shared" si="8"/>
        <v>36</v>
      </c>
      <c r="J25" s="275">
        <f t="shared" si="9"/>
        <v>15</v>
      </c>
      <c r="K25" s="274"/>
      <c r="L25" s="305">
        <v>51</v>
      </c>
      <c r="M25" s="306">
        <v>15</v>
      </c>
      <c r="N25" s="307"/>
      <c r="O25" s="308"/>
      <c r="P25" s="306"/>
      <c r="Q25" s="309"/>
      <c r="R25" s="206"/>
      <c r="S25" s="24"/>
      <c r="T25" s="24"/>
      <c r="U25" s="24"/>
      <c r="V25" s="24"/>
      <c r="W25" s="207"/>
      <c r="X25" s="206"/>
      <c r="Y25" s="24"/>
      <c r="Z25" s="24"/>
      <c r="AA25" s="24"/>
      <c r="AB25" s="24"/>
      <c r="AC25" s="27"/>
    </row>
    <row r="26" spans="1:29" ht="15.75" thickBot="1" x14ac:dyDescent="0.25">
      <c r="A26" s="9" t="s">
        <v>176</v>
      </c>
      <c r="B26" s="271" t="s">
        <v>172</v>
      </c>
      <c r="C26" s="243" t="s">
        <v>136</v>
      </c>
      <c r="D26" s="34"/>
      <c r="E26" s="275">
        <f t="shared" si="10"/>
        <v>66</v>
      </c>
      <c r="F26" s="272">
        <f t="shared" si="6"/>
        <v>22</v>
      </c>
      <c r="G26" s="273"/>
      <c r="H26" s="275">
        <f t="shared" si="7"/>
        <v>44</v>
      </c>
      <c r="I26" s="272">
        <f t="shared" si="8"/>
        <v>36</v>
      </c>
      <c r="J26" s="275">
        <f t="shared" si="9"/>
        <v>8</v>
      </c>
      <c r="K26" s="274"/>
      <c r="L26" s="305"/>
      <c r="M26" s="306"/>
      <c r="N26" s="307"/>
      <c r="O26" s="308">
        <v>44</v>
      </c>
      <c r="P26" s="306">
        <v>8</v>
      </c>
      <c r="Q26" s="309"/>
      <c r="R26" s="206"/>
      <c r="S26" s="24"/>
      <c r="T26" s="24"/>
      <c r="U26" s="24"/>
      <c r="V26" s="24"/>
      <c r="W26" s="207"/>
      <c r="X26" s="206"/>
      <c r="Y26" s="24"/>
      <c r="Z26" s="24"/>
      <c r="AA26" s="24"/>
      <c r="AB26" s="24"/>
      <c r="AC26" s="27"/>
    </row>
    <row r="27" spans="1:29" ht="26.25" customHeight="1" thickBot="1" x14ac:dyDescent="0.3">
      <c r="A27" s="11" t="s">
        <v>33</v>
      </c>
      <c r="B27" s="117" t="s">
        <v>34</v>
      </c>
      <c r="C27" s="172"/>
      <c r="D27" s="73">
        <v>498</v>
      </c>
      <c r="E27" s="74">
        <f>SUM(E28:E32)</f>
        <v>612</v>
      </c>
      <c r="F27" s="74">
        <f>E27-H27</f>
        <v>242</v>
      </c>
      <c r="G27" s="75">
        <v>332</v>
      </c>
      <c r="H27" s="74">
        <f>SUM(H28:H32)</f>
        <v>370</v>
      </c>
      <c r="I27" s="74">
        <f>SUM(I28:I32)</f>
        <v>122</v>
      </c>
      <c r="J27" s="74">
        <f>SUM(J28:J32)</f>
        <v>248</v>
      </c>
      <c r="K27" s="97">
        <f>SUM(K28:K32)</f>
        <v>0</v>
      </c>
      <c r="L27" s="202"/>
      <c r="M27" s="74"/>
      <c r="N27" s="74"/>
      <c r="O27" s="74"/>
      <c r="P27" s="74"/>
      <c r="Q27" s="203"/>
      <c r="R27" s="202">
        <f>SUM(R28:R32)</f>
        <v>160</v>
      </c>
      <c r="S27" s="74">
        <f t="shared" ref="S27:AC27" si="11">SUM(S28:S32)</f>
        <v>84</v>
      </c>
      <c r="T27" s="141">
        <f t="shared" si="11"/>
        <v>0</v>
      </c>
      <c r="U27" s="136">
        <f t="shared" si="11"/>
        <v>114</v>
      </c>
      <c r="V27" s="74">
        <f t="shared" si="11"/>
        <v>82</v>
      </c>
      <c r="W27" s="203">
        <f t="shared" si="11"/>
        <v>0</v>
      </c>
      <c r="X27" s="202">
        <f t="shared" si="11"/>
        <v>56</v>
      </c>
      <c r="Y27" s="74">
        <f t="shared" si="11"/>
        <v>48</v>
      </c>
      <c r="Z27" s="141">
        <f t="shared" si="11"/>
        <v>0</v>
      </c>
      <c r="AA27" s="136">
        <f t="shared" si="11"/>
        <v>40</v>
      </c>
      <c r="AB27" s="74">
        <f t="shared" si="11"/>
        <v>34</v>
      </c>
      <c r="AC27" s="98">
        <f t="shared" si="11"/>
        <v>0</v>
      </c>
    </row>
    <row r="28" spans="1:29" ht="15" x14ac:dyDescent="0.2">
      <c r="A28" s="12" t="s">
        <v>35</v>
      </c>
      <c r="B28" s="6" t="s">
        <v>36</v>
      </c>
      <c r="C28" s="173" t="s">
        <v>140</v>
      </c>
      <c r="D28" s="42"/>
      <c r="E28" s="285">
        <f>H28*1.5</f>
        <v>72</v>
      </c>
      <c r="F28" s="285">
        <f t="shared" ref="F28:F69" si="12">E28-H28</f>
        <v>24</v>
      </c>
      <c r="G28" s="286">
        <v>48</v>
      </c>
      <c r="H28" s="285">
        <f>L28+O28+R28+U28+X28+AA28</f>
        <v>48</v>
      </c>
      <c r="I28" s="285">
        <f t="shared" ref="I28:I71" si="13">H28-J28</f>
        <v>42</v>
      </c>
      <c r="J28" s="285">
        <f>M28+P28+S28+V28+Y28+AB28</f>
        <v>6</v>
      </c>
      <c r="K28" s="287"/>
      <c r="L28" s="204"/>
      <c r="M28" s="40"/>
      <c r="N28" s="40"/>
      <c r="O28" s="40"/>
      <c r="P28" s="40"/>
      <c r="Q28" s="205"/>
      <c r="R28" s="320">
        <v>48</v>
      </c>
      <c r="S28" s="321">
        <v>6</v>
      </c>
      <c r="T28" s="322"/>
      <c r="U28" s="323"/>
      <c r="V28" s="321"/>
      <c r="W28" s="324"/>
      <c r="X28" s="320"/>
      <c r="Y28" s="321"/>
      <c r="Z28" s="322"/>
      <c r="AA28" s="323"/>
      <c r="AB28" s="321"/>
      <c r="AC28" s="325"/>
    </row>
    <row r="29" spans="1:29" ht="15" x14ac:dyDescent="0.2">
      <c r="A29" s="14" t="s">
        <v>37</v>
      </c>
      <c r="B29" s="7" t="s">
        <v>24</v>
      </c>
      <c r="C29" s="174" t="s">
        <v>140</v>
      </c>
      <c r="D29" s="28"/>
      <c r="E29" s="272">
        <f>H29*1.5</f>
        <v>72</v>
      </c>
      <c r="F29" s="275">
        <f t="shared" si="12"/>
        <v>24</v>
      </c>
      <c r="G29" s="276">
        <v>48</v>
      </c>
      <c r="H29" s="275">
        <f>L29+O29+R29+U29+X29+AA29</f>
        <v>48</v>
      </c>
      <c r="I29" s="275">
        <f t="shared" si="13"/>
        <v>26</v>
      </c>
      <c r="J29" s="275">
        <f>M29+P29+S29+V29+Y29+AB29</f>
        <v>22</v>
      </c>
      <c r="K29" s="277"/>
      <c r="L29" s="206"/>
      <c r="M29" s="24"/>
      <c r="N29" s="24"/>
      <c r="O29" s="24"/>
      <c r="P29" s="24"/>
      <c r="Q29" s="207"/>
      <c r="R29" s="310">
        <v>48</v>
      </c>
      <c r="S29" s="311">
        <v>22</v>
      </c>
      <c r="T29" s="312"/>
      <c r="U29" s="313"/>
      <c r="V29" s="311"/>
      <c r="W29" s="314"/>
      <c r="X29" s="310"/>
      <c r="Y29" s="311"/>
      <c r="Z29" s="312"/>
      <c r="AA29" s="313"/>
      <c r="AB29" s="311"/>
      <c r="AC29" s="326"/>
    </row>
    <row r="30" spans="1:29" ht="15" x14ac:dyDescent="0.2">
      <c r="A30" s="14" t="s">
        <v>38</v>
      </c>
      <c r="B30" s="7" t="s">
        <v>23</v>
      </c>
      <c r="C30" s="171" t="s">
        <v>139</v>
      </c>
      <c r="D30" s="28"/>
      <c r="E30" s="272">
        <f>H30*1.5</f>
        <v>177</v>
      </c>
      <c r="F30" s="275">
        <f t="shared" si="12"/>
        <v>59</v>
      </c>
      <c r="G30" s="276">
        <v>118</v>
      </c>
      <c r="H30" s="275">
        <f>L30+O30+R30+U30+X30+AA30</f>
        <v>118</v>
      </c>
      <c r="I30" s="275">
        <f t="shared" si="13"/>
        <v>16</v>
      </c>
      <c r="J30" s="275">
        <f>M30+P30+S30+V30+Y30+AB30</f>
        <v>102</v>
      </c>
      <c r="K30" s="277"/>
      <c r="L30" s="206"/>
      <c r="M30" s="24"/>
      <c r="N30" s="24"/>
      <c r="O30" s="24"/>
      <c r="P30" s="24"/>
      <c r="Q30" s="207"/>
      <c r="R30" s="310">
        <v>32</v>
      </c>
      <c r="S30" s="311">
        <v>28</v>
      </c>
      <c r="T30" s="312"/>
      <c r="U30" s="313">
        <v>38</v>
      </c>
      <c r="V30" s="311">
        <v>32</v>
      </c>
      <c r="W30" s="314"/>
      <c r="X30" s="310">
        <v>28</v>
      </c>
      <c r="Y30" s="311">
        <v>24</v>
      </c>
      <c r="Z30" s="312"/>
      <c r="AA30" s="313">
        <v>20</v>
      </c>
      <c r="AB30" s="311">
        <v>18</v>
      </c>
      <c r="AC30" s="326"/>
    </row>
    <row r="31" spans="1:29" ht="15" x14ac:dyDescent="0.2">
      <c r="A31" s="14" t="s">
        <v>39</v>
      </c>
      <c r="B31" s="7" t="s">
        <v>29</v>
      </c>
      <c r="C31" s="174" t="s">
        <v>148</v>
      </c>
      <c r="D31" s="28"/>
      <c r="E31" s="272">
        <v>236</v>
      </c>
      <c r="F31" s="275">
        <f t="shared" si="12"/>
        <v>118</v>
      </c>
      <c r="G31" s="276">
        <v>118</v>
      </c>
      <c r="H31" s="275">
        <f>L31+O31+R31+U31+X31+AA31</f>
        <v>118</v>
      </c>
      <c r="I31" s="275">
        <f t="shared" si="13"/>
        <v>16</v>
      </c>
      <c r="J31" s="275">
        <f>M31+P31+S31+V31+Y31+AB31</f>
        <v>102</v>
      </c>
      <c r="K31" s="277"/>
      <c r="L31" s="206"/>
      <c r="M31" s="24"/>
      <c r="N31" s="24"/>
      <c r="O31" s="24"/>
      <c r="P31" s="24"/>
      <c r="Q31" s="207"/>
      <c r="R31" s="310">
        <v>32</v>
      </c>
      <c r="S31" s="311">
        <v>28</v>
      </c>
      <c r="T31" s="312"/>
      <c r="U31" s="313">
        <v>38</v>
      </c>
      <c r="V31" s="311">
        <v>34</v>
      </c>
      <c r="W31" s="314"/>
      <c r="X31" s="310">
        <v>28</v>
      </c>
      <c r="Y31" s="311">
        <v>24</v>
      </c>
      <c r="Z31" s="312"/>
      <c r="AA31" s="313">
        <v>20</v>
      </c>
      <c r="AB31" s="311">
        <v>16</v>
      </c>
      <c r="AC31" s="326"/>
    </row>
    <row r="32" spans="1:29" ht="15.75" thickBot="1" x14ac:dyDescent="0.25">
      <c r="A32" s="45" t="s">
        <v>40</v>
      </c>
      <c r="B32" s="67" t="s">
        <v>41</v>
      </c>
      <c r="C32" s="171"/>
      <c r="D32" s="47"/>
      <c r="E32" s="288">
        <v>55</v>
      </c>
      <c r="F32" s="289">
        <f t="shared" si="12"/>
        <v>17</v>
      </c>
      <c r="G32" s="290"/>
      <c r="H32" s="289">
        <f>L32+O32+R32+U32+X32+AA32</f>
        <v>38</v>
      </c>
      <c r="I32" s="289">
        <f t="shared" si="13"/>
        <v>22</v>
      </c>
      <c r="J32" s="289">
        <f>M32+P32+S32+V32+Y32+AB32</f>
        <v>16</v>
      </c>
      <c r="K32" s="291"/>
      <c r="L32" s="208"/>
      <c r="M32" s="46"/>
      <c r="N32" s="46"/>
      <c r="O32" s="46"/>
      <c r="P32" s="46"/>
      <c r="Q32" s="209"/>
      <c r="R32" s="327"/>
      <c r="S32" s="328"/>
      <c r="T32" s="329"/>
      <c r="U32" s="330">
        <v>38</v>
      </c>
      <c r="V32" s="328">
        <v>16</v>
      </c>
      <c r="W32" s="331"/>
      <c r="X32" s="327"/>
      <c r="Y32" s="328"/>
      <c r="Z32" s="329"/>
      <c r="AA32" s="330"/>
      <c r="AB32" s="328"/>
      <c r="AC32" s="332"/>
    </row>
    <row r="33" spans="1:29" ht="25.5" customHeight="1" thickBot="1" x14ac:dyDescent="0.3">
      <c r="A33" s="37" t="s">
        <v>42</v>
      </c>
      <c r="B33" s="117" t="s">
        <v>91</v>
      </c>
      <c r="C33" s="172"/>
      <c r="D33" s="73">
        <v>174</v>
      </c>
      <c r="E33" s="74">
        <f>SUM(E34:E35)</f>
        <v>242</v>
      </c>
      <c r="F33" s="74">
        <f t="shared" si="12"/>
        <v>80</v>
      </c>
      <c r="G33" s="75">
        <v>116</v>
      </c>
      <c r="H33" s="74">
        <f>SUM(H34:H35)</f>
        <v>162</v>
      </c>
      <c r="I33" s="74">
        <f>SUM(I34:I35)</f>
        <v>42</v>
      </c>
      <c r="J33" s="74">
        <f>SUM(J34:J35)</f>
        <v>120</v>
      </c>
      <c r="K33" s="97">
        <f>SUM(K34:K35)</f>
        <v>0</v>
      </c>
      <c r="L33" s="202"/>
      <c r="M33" s="74"/>
      <c r="N33" s="74"/>
      <c r="O33" s="74"/>
      <c r="P33" s="74"/>
      <c r="Q33" s="203"/>
      <c r="R33" s="202">
        <f t="shared" ref="R33:AC33" si="14">SUM(R34:R35)</f>
        <v>48</v>
      </c>
      <c r="S33" s="74">
        <f t="shared" si="14"/>
        <v>42</v>
      </c>
      <c r="T33" s="141">
        <f t="shared" si="14"/>
        <v>0</v>
      </c>
      <c r="U33" s="136">
        <f t="shared" si="14"/>
        <v>114</v>
      </c>
      <c r="V33" s="74">
        <f t="shared" si="14"/>
        <v>78</v>
      </c>
      <c r="W33" s="203">
        <f t="shared" si="14"/>
        <v>0</v>
      </c>
      <c r="X33" s="202">
        <f t="shared" si="14"/>
        <v>0</v>
      </c>
      <c r="Y33" s="74">
        <f t="shared" si="14"/>
        <v>0</v>
      </c>
      <c r="Z33" s="141">
        <f t="shared" si="14"/>
        <v>0</v>
      </c>
      <c r="AA33" s="136">
        <f t="shared" si="14"/>
        <v>0</v>
      </c>
      <c r="AB33" s="74">
        <f t="shared" si="14"/>
        <v>0</v>
      </c>
      <c r="AC33" s="98">
        <f t="shared" si="14"/>
        <v>0</v>
      </c>
    </row>
    <row r="34" spans="1:29" ht="15" x14ac:dyDescent="0.2">
      <c r="A34" s="12" t="s">
        <v>43</v>
      </c>
      <c r="B34" s="13" t="s">
        <v>30</v>
      </c>
      <c r="C34" s="174" t="s">
        <v>138</v>
      </c>
      <c r="D34" s="42"/>
      <c r="E34" s="60">
        <v>56</v>
      </c>
      <c r="F34" s="60">
        <f t="shared" si="12"/>
        <v>18</v>
      </c>
      <c r="G34" s="44"/>
      <c r="H34" s="43">
        <f>L34+O34+R34+U34+X34+AA34</f>
        <v>38</v>
      </c>
      <c r="I34" s="43">
        <f t="shared" si="13"/>
        <v>22</v>
      </c>
      <c r="J34" s="43">
        <f>M34+P34+S34+V34+Y34+AB34</f>
        <v>16</v>
      </c>
      <c r="K34" s="50"/>
      <c r="L34" s="204"/>
      <c r="M34" s="40"/>
      <c r="N34" s="40"/>
      <c r="O34" s="40"/>
      <c r="P34" s="40"/>
      <c r="Q34" s="205"/>
      <c r="R34" s="320"/>
      <c r="S34" s="321"/>
      <c r="T34" s="322"/>
      <c r="U34" s="323">
        <v>38</v>
      </c>
      <c r="V34" s="321">
        <v>16</v>
      </c>
      <c r="W34" s="324"/>
      <c r="X34" s="320"/>
      <c r="Y34" s="321"/>
      <c r="Z34" s="322"/>
      <c r="AA34" s="323"/>
      <c r="AB34" s="321"/>
      <c r="AC34" s="325"/>
    </row>
    <row r="35" spans="1:29" ht="26.25" thickBot="1" x14ac:dyDescent="0.25">
      <c r="A35" s="14" t="s">
        <v>44</v>
      </c>
      <c r="B35" s="10" t="s">
        <v>45</v>
      </c>
      <c r="C35" s="174" t="s">
        <v>138</v>
      </c>
      <c r="D35" s="28"/>
      <c r="E35" s="58">
        <f>H35*1.5</f>
        <v>186</v>
      </c>
      <c r="F35" s="58">
        <f t="shared" si="12"/>
        <v>62</v>
      </c>
      <c r="G35" s="29"/>
      <c r="H35" s="23">
        <f>L35+O35+R35+U35+X35+AA35</f>
        <v>124</v>
      </c>
      <c r="I35" s="23">
        <f t="shared" si="13"/>
        <v>20</v>
      </c>
      <c r="J35" s="23">
        <f>M35+P35+S35+V35+Y35+AB35</f>
        <v>104</v>
      </c>
      <c r="K35" s="49"/>
      <c r="L35" s="206"/>
      <c r="M35" s="24"/>
      <c r="N35" s="24"/>
      <c r="O35" s="24"/>
      <c r="P35" s="24"/>
      <c r="Q35" s="207"/>
      <c r="R35" s="310">
        <v>48</v>
      </c>
      <c r="S35" s="311">
        <v>42</v>
      </c>
      <c r="T35" s="312"/>
      <c r="U35" s="313">
        <v>76</v>
      </c>
      <c r="V35" s="311">
        <v>62</v>
      </c>
      <c r="W35" s="314"/>
      <c r="X35" s="310"/>
      <c r="Y35" s="333"/>
      <c r="Z35" s="312"/>
      <c r="AA35" s="313"/>
      <c r="AB35" s="311"/>
      <c r="AC35" s="326"/>
    </row>
    <row r="36" spans="1:29" ht="15.75" customHeight="1" thickBot="1" x14ac:dyDescent="0.3">
      <c r="A36" s="11" t="s">
        <v>46</v>
      </c>
      <c r="B36" s="118" t="s">
        <v>47</v>
      </c>
      <c r="C36" s="176"/>
      <c r="D36" s="72">
        <v>1542</v>
      </c>
      <c r="E36" s="54">
        <f>H36*1.5</f>
        <v>2388</v>
      </c>
      <c r="F36" s="85">
        <f>E36-H36</f>
        <v>796</v>
      </c>
      <c r="G36" s="55">
        <v>1028</v>
      </c>
      <c r="H36" s="85">
        <f>H37+H51</f>
        <v>1592</v>
      </c>
      <c r="I36" s="54">
        <f t="shared" si="13"/>
        <v>900</v>
      </c>
      <c r="J36" s="54">
        <f>J37+J51</f>
        <v>692</v>
      </c>
      <c r="K36" s="56">
        <f>K37+K51</f>
        <v>20</v>
      </c>
      <c r="L36" s="210"/>
      <c r="M36" s="54"/>
      <c r="N36" s="54"/>
      <c r="O36" s="54"/>
      <c r="P36" s="54"/>
      <c r="Q36" s="211"/>
      <c r="R36" s="210">
        <f t="shared" ref="R36:AC36" si="15">R37+R51</f>
        <v>368</v>
      </c>
      <c r="S36" s="54">
        <f t="shared" si="15"/>
        <v>146</v>
      </c>
      <c r="T36" s="142">
        <f t="shared" si="15"/>
        <v>0</v>
      </c>
      <c r="U36" s="137">
        <f t="shared" si="15"/>
        <v>456</v>
      </c>
      <c r="V36" s="54">
        <f t="shared" si="15"/>
        <v>198</v>
      </c>
      <c r="W36" s="211">
        <f t="shared" si="15"/>
        <v>0</v>
      </c>
      <c r="X36" s="242">
        <f t="shared" si="15"/>
        <v>448</v>
      </c>
      <c r="Y36" s="54">
        <f t="shared" si="15"/>
        <v>200</v>
      </c>
      <c r="Z36" s="142">
        <f t="shared" si="15"/>
        <v>20</v>
      </c>
      <c r="AA36" s="145">
        <f t="shared" si="15"/>
        <v>320</v>
      </c>
      <c r="AB36" s="54">
        <f t="shared" si="15"/>
        <v>148</v>
      </c>
      <c r="AC36" s="76">
        <f t="shared" si="15"/>
        <v>0</v>
      </c>
    </row>
    <row r="37" spans="1:29" ht="13.5" thickBot="1" x14ac:dyDescent="0.25">
      <c r="A37" s="78" t="s">
        <v>48</v>
      </c>
      <c r="B37" s="119" t="s">
        <v>49</v>
      </c>
      <c r="C37" s="177"/>
      <c r="D37" s="38">
        <v>666</v>
      </c>
      <c r="E37" s="62">
        <f>SUM(E38:E50)</f>
        <v>1356</v>
      </c>
      <c r="F37" s="62">
        <f t="shared" si="12"/>
        <v>452</v>
      </c>
      <c r="G37" s="39">
        <v>444</v>
      </c>
      <c r="H37" s="80">
        <f>SUM(H38:H50)</f>
        <v>904</v>
      </c>
      <c r="I37" s="80">
        <f>SUM(I38:I50)</f>
        <v>504</v>
      </c>
      <c r="J37" s="80">
        <f>SUM(J38:J50)</f>
        <v>380</v>
      </c>
      <c r="K37" s="99">
        <f>SUM(K38:K50)</f>
        <v>20</v>
      </c>
      <c r="L37" s="212"/>
      <c r="M37" s="80"/>
      <c r="N37" s="80"/>
      <c r="O37" s="80"/>
      <c r="P37" s="80"/>
      <c r="Q37" s="213"/>
      <c r="R37" s="212">
        <f>SUM(R38:R50)</f>
        <v>288</v>
      </c>
      <c r="S37" s="80">
        <f t="shared" ref="S37:AC37" si="16">SUM(S38:S50)</f>
        <v>116</v>
      </c>
      <c r="T37" s="143">
        <f t="shared" si="16"/>
        <v>0</v>
      </c>
      <c r="U37" s="168">
        <f t="shared" si="16"/>
        <v>342</v>
      </c>
      <c r="V37" s="80">
        <f t="shared" si="16"/>
        <v>142</v>
      </c>
      <c r="W37" s="213">
        <f t="shared" si="16"/>
        <v>0</v>
      </c>
      <c r="X37" s="212">
        <f t="shared" si="16"/>
        <v>154</v>
      </c>
      <c r="Y37" s="80">
        <f t="shared" si="16"/>
        <v>62</v>
      </c>
      <c r="Z37" s="143">
        <f t="shared" si="16"/>
        <v>20</v>
      </c>
      <c r="AA37" s="168">
        <f t="shared" si="16"/>
        <v>120</v>
      </c>
      <c r="AB37" s="80">
        <f t="shared" si="16"/>
        <v>60</v>
      </c>
      <c r="AC37" s="81">
        <f t="shared" si="16"/>
        <v>0</v>
      </c>
    </row>
    <row r="38" spans="1:29" ht="15" x14ac:dyDescent="0.2">
      <c r="A38" s="77" t="s">
        <v>75</v>
      </c>
      <c r="B38" s="8" t="s">
        <v>50</v>
      </c>
      <c r="C38" s="170" t="s">
        <v>141</v>
      </c>
      <c r="D38" s="34"/>
      <c r="E38" s="272">
        <v>179</v>
      </c>
      <c r="F38" s="272">
        <f t="shared" si="12"/>
        <v>61</v>
      </c>
      <c r="G38" s="273"/>
      <c r="H38" s="272">
        <f t="shared" ref="H38:H50" si="17">L38+O38+R38+U38+X38+AA38</f>
        <v>118</v>
      </c>
      <c r="I38" s="272">
        <f>H38-J38-K38</f>
        <v>54</v>
      </c>
      <c r="J38" s="272">
        <f t="shared" ref="J38:J50" si="18">M38+P38+S38+V38+Y38+AB38</f>
        <v>44</v>
      </c>
      <c r="K38" s="274">
        <v>20</v>
      </c>
      <c r="L38" s="204"/>
      <c r="M38" s="40"/>
      <c r="N38" s="40"/>
      <c r="O38" s="40"/>
      <c r="P38" s="40"/>
      <c r="Q38" s="205"/>
      <c r="R38" s="305"/>
      <c r="S38" s="306"/>
      <c r="T38" s="307"/>
      <c r="U38" s="308">
        <v>76</v>
      </c>
      <c r="V38" s="306">
        <v>32</v>
      </c>
      <c r="W38" s="309"/>
      <c r="X38" s="305">
        <v>42</v>
      </c>
      <c r="Y38" s="306">
        <v>12</v>
      </c>
      <c r="Z38" s="307">
        <v>20</v>
      </c>
      <c r="AA38" s="308"/>
      <c r="AB38" s="306"/>
      <c r="AC38" s="334"/>
    </row>
    <row r="39" spans="1:29" ht="15" x14ac:dyDescent="0.2">
      <c r="A39" s="77" t="s">
        <v>76</v>
      </c>
      <c r="B39" s="10" t="s">
        <v>51</v>
      </c>
      <c r="C39" s="170" t="s">
        <v>142</v>
      </c>
      <c r="D39" s="28"/>
      <c r="E39" s="272">
        <f>H39*1.5</f>
        <v>72</v>
      </c>
      <c r="F39" s="275">
        <f t="shared" si="12"/>
        <v>24</v>
      </c>
      <c r="G39" s="276"/>
      <c r="H39" s="275">
        <f t="shared" si="17"/>
        <v>48</v>
      </c>
      <c r="I39" s="275">
        <f t="shared" si="13"/>
        <v>28</v>
      </c>
      <c r="J39" s="275">
        <f t="shared" si="18"/>
        <v>20</v>
      </c>
      <c r="K39" s="277"/>
      <c r="L39" s="206"/>
      <c r="M39" s="24"/>
      <c r="N39" s="24"/>
      <c r="O39" s="24"/>
      <c r="P39" s="24"/>
      <c r="Q39" s="207"/>
      <c r="R39" s="310">
        <v>48</v>
      </c>
      <c r="S39" s="311">
        <v>20</v>
      </c>
      <c r="T39" s="312"/>
      <c r="U39" s="313"/>
      <c r="V39" s="311"/>
      <c r="W39" s="314"/>
      <c r="X39" s="310"/>
      <c r="Y39" s="311"/>
      <c r="Z39" s="312"/>
      <c r="AA39" s="313"/>
      <c r="AB39" s="311"/>
      <c r="AC39" s="326"/>
    </row>
    <row r="40" spans="1:29" ht="15" x14ac:dyDescent="0.2">
      <c r="A40" s="77" t="s">
        <v>77</v>
      </c>
      <c r="B40" s="10" t="s">
        <v>115</v>
      </c>
      <c r="C40" s="170" t="s">
        <v>112</v>
      </c>
      <c r="D40" s="28"/>
      <c r="E40" s="272">
        <v>151</v>
      </c>
      <c r="F40" s="275">
        <f t="shared" si="12"/>
        <v>49</v>
      </c>
      <c r="G40" s="276"/>
      <c r="H40" s="275">
        <f t="shared" si="17"/>
        <v>102</v>
      </c>
      <c r="I40" s="275">
        <f t="shared" si="13"/>
        <v>58</v>
      </c>
      <c r="J40" s="275">
        <f t="shared" si="18"/>
        <v>44</v>
      </c>
      <c r="K40" s="277"/>
      <c r="L40" s="206"/>
      <c r="M40" s="24"/>
      <c r="N40" s="24"/>
      <c r="O40" s="24"/>
      <c r="P40" s="24"/>
      <c r="Q40" s="207"/>
      <c r="R40" s="310">
        <v>64</v>
      </c>
      <c r="S40" s="311">
        <v>20</v>
      </c>
      <c r="T40" s="312"/>
      <c r="U40" s="313">
        <v>38</v>
      </c>
      <c r="V40" s="311">
        <v>24</v>
      </c>
      <c r="W40" s="314"/>
      <c r="X40" s="310"/>
      <c r="Y40" s="311"/>
      <c r="Z40" s="312"/>
      <c r="AA40" s="313"/>
      <c r="AB40" s="311"/>
      <c r="AC40" s="326"/>
    </row>
    <row r="41" spans="1:29" ht="25.5" x14ac:dyDescent="0.2">
      <c r="A41" s="77" t="s">
        <v>78</v>
      </c>
      <c r="B41" s="8" t="s">
        <v>52</v>
      </c>
      <c r="C41" s="174" t="s">
        <v>140</v>
      </c>
      <c r="D41" s="28"/>
      <c r="E41" s="272">
        <f>H41*1.5</f>
        <v>72</v>
      </c>
      <c r="F41" s="275">
        <f t="shared" si="12"/>
        <v>24</v>
      </c>
      <c r="G41" s="276"/>
      <c r="H41" s="275">
        <f t="shared" si="17"/>
        <v>48</v>
      </c>
      <c r="I41" s="275">
        <f t="shared" si="13"/>
        <v>28</v>
      </c>
      <c r="J41" s="275">
        <f t="shared" si="18"/>
        <v>20</v>
      </c>
      <c r="K41" s="277"/>
      <c r="L41" s="206"/>
      <c r="M41" s="24"/>
      <c r="N41" s="24"/>
      <c r="O41" s="24"/>
      <c r="P41" s="24"/>
      <c r="Q41" s="207"/>
      <c r="R41" s="310">
        <v>48</v>
      </c>
      <c r="S41" s="311">
        <v>20</v>
      </c>
      <c r="T41" s="312"/>
      <c r="U41" s="313"/>
      <c r="V41" s="311"/>
      <c r="W41" s="314"/>
      <c r="X41" s="310"/>
      <c r="Y41" s="311"/>
      <c r="Z41" s="312"/>
      <c r="AA41" s="313"/>
      <c r="AB41" s="311"/>
      <c r="AC41" s="326"/>
    </row>
    <row r="42" spans="1:29" ht="25.5" x14ac:dyDescent="0.2">
      <c r="A42" s="77" t="s">
        <v>79</v>
      </c>
      <c r="B42" s="10" t="s">
        <v>53</v>
      </c>
      <c r="C42" s="174" t="s">
        <v>143</v>
      </c>
      <c r="D42" s="28"/>
      <c r="E42" s="278">
        <f t="shared" ref="E42:E47" si="19">H42*1.5</f>
        <v>63</v>
      </c>
      <c r="F42" s="279">
        <f t="shared" si="12"/>
        <v>21</v>
      </c>
      <c r="G42" s="276"/>
      <c r="H42" s="275">
        <f t="shared" si="17"/>
        <v>42</v>
      </c>
      <c r="I42" s="275">
        <f t="shared" si="13"/>
        <v>22</v>
      </c>
      <c r="J42" s="275">
        <f t="shared" si="18"/>
        <v>20</v>
      </c>
      <c r="K42" s="277"/>
      <c r="L42" s="206"/>
      <c r="M42" s="24"/>
      <c r="N42" s="24"/>
      <c r="O42" s="24"/>
      <c r="P42" s="24"/>
      <c r="Q42" s="207"/>
      <c r="R42" s="310"/>
      <c r="S42" s="311"/>
      <c r="T42" s="312"/>
      <c r="U42" s="313"/>
      <c r="V42" s="311"/>
      <c r="W42" s="314"/>
      <c r="X42" s="310">
        <v>42</v>
      </c>
      <c r="Y42" s="311">
        <v>20</v>
      </c>
      <c r="Z42" s="312"/>
      <c r="AA42" s="313"/>
      <c r="AB42" s="311"/>
      <c r="AC42" s="326"/>
    </row>
    <row r="43" spans="1:29" ht="25.5" x14ac:dyDescent="0.2">
      <c r="A43" s="77" t="s">
        <v>80</v>
      </c>
      <c r="B43" s="95" t="s">
        <v>116</v>
      </c>
      <c r="C43" s="174" t="s">
        <v>138</v>
      </c>
      <c r="D43" s="32"/>
      <c r="E43" s="272">
        <f t="shared" si="19"/>
        <v>114</v>
      </c>
      <c r="F43" s="280">
        <f>E43-H43</f>
        <v>38</v>
      </c>
      <c r="G43" s="281"/>
      <c r="H43" s="280">
        <f t="shared" si="17"/>
        <v>76</v>
      </c>
      <c r="I43" s="280">
        <f>H43-J43</f>
        <v>46</v>
      </c>
      <c r="J43" s="280">
        <f t="shared" si="18"/>
        <v>30</v>
      </c>
      <c r="K43" s="282"/>
      <c r="L43" s="214"/>
      <c r="M43" s="30"/>
      <c r="N43" s="30"/>
      <c r="O43" s="30"/>
      <c r="P43" s="30"/>
      <c r="Q43" s="215"/>
      <c r="R43" s="315"/>
      <c r="S43" s="316"/>
      <c r="T43" s="317"/>
      <c r="U43" s="318">
        <v>76</v>
      </c>
      <c r="V43" s="316">
        <v>30</v>
      </c>
      <c r="W43" s="319"/>
      <c r="X43" s="315"/>
      <c r="Y43" s="316"/>
      <c r="Z43" s="317"/>
      <c r="AA43" s="318"/>
      <c r="AB43" s="316"/>
      <c r="AC43" s="335"/>
    </row>
    <row r="44" spans="1:29" ht="15" x14ac:dyDescent="0.2">
      <c r="A44" s="77" t="s">
        <v>81</v>
      </c>
      <c r="B44" s="10" t="s">
        <v>86</v>
      </c>
      <c r="C44" s="170" t="s">
        <v>113</v>
      </c>
      <c r="D44" s="28"/>
      <c r="E44" s="272">
        <f t="shared" si="19"/>
        <v>120</v>
      </c>
      <c r="F44" s="275">
        <f>E44-H44</f>
        <v>40</v>
      </c>
      <c r="G44" s="276"/>
      <c r="H44" s="275">
        <f t="shared" si="17"/>
        <v>80</v>
      </c>
      <c r="I44" s="275">
        <f>H44-J44</f>
        <v>44</v>
      </c>
      <c r="J44" s="275">
        <f t="shared" si="18"/>
        <v>36</v>
      </c>
      <c r="K44" s="277"/>
      <c r="L44" s="206"/>
      <c r="M44" s="24"/>
      <c r="N44" s="24"/>
      <c r="O44" s="24"/>
      <c r="P44" s="24"/>
      <c r="Q44" s="207"/>
      <c r="R44" s="310">
        <v>80</v>
      </c>
      <c r="S44" s="311">
        <v>36</v>
      </c>
      <c r="T44" s="312"/>
      <c r="U44" s="313"/>
      <c r="V44" s="311"/>
      <c r="W44" s="314"/>
      <c r="X44" s="310"/>
      <c r="Y44" s="311"/>
      <c r="Z44" s="312"/>
      <c r="AA44" s="313"/>
      <c r="AB44" s="311"/>
      <c r="AC44" s="326"/>
    </row>
    <row r="45" spans="1:29" ht="15" x14ac:dyDescent="0.2">
      <c r="A45" s="77" t="s">
        <v>82</v>
      </c>
      <c r="B45" s="10" t="s">
        <v>117</v>
      </c>
      <c r="C45" s="174" t="s">
        <v>139</v>
      </c>
      <c r="D45" s="28"/>
      <c r="E45" s="272">
        <f t="shared" si="19"/>
        <v>90</v>
      </c>
      <c r="F45" s="275">
        <f>E45-H45</f>
        <v>30</v>
      </c>
      <c r="G45" s="276"/>
      <c r="H45" s="275">
        <f t="shared" si="17"/>
        <v>60</v>
      </c>
      <c r="I45" s="275">
        <f>H45-J45</f>
        <v>30</v>
      </c>
      <c r="J45" s="275">
        <f t="shared" si="18"/>
        <v>30</v>
      </c>
      <c r="K45" s="277"/>
      <c r="L45" s="206"/>
      <c r="M45" s="24"/>
      <c r="N45" s="24"/>
      <c r="O45" s="24"/>
      <c r="P45" s="24"/>
      <c r="Q45" s="207"/>
      <c r="R45" s="310"/>
      <c r="S45" s="311"/>
      <c r="T45" s="312"/>
      <c r="U45" s="313"/>
      <c r="V45" s="311"/>
      <c r="W45" s="314"/>
      <c r="X45" s="310"/>
      <c r="Y45" s="311"/>
      <c r="Z45" s="312"/>
      <c r="AA45" s="313">
        <v>60</v>
      </c>
      <c r="AB45" s="311">
        <v>30</v>
      </c>
      <c r="AC45" s="326"/>
    </row>
    <row r="46" spans="1:29" ht="15" x14ac:dyDescent="0.2">
      <c r="A46" s="77" t="s">
        <v>83</v>
      </c>
      <c r="B46" s="10" t="s">
        <v>118</v>
      </c>
      <c r="C46" s="174" t="s">
        <v>139</v>
      </c>
      <c r="D46" s="28"/>
      <c r="E46" s="272">
        <f t="shared" si="19"/>
        <v>90</v>
      </c>
      <c r="F46" s="275">
        <f>E46-H46</f>
        <v>30</v>
      </c>
      <c r="G46" s="276"/>
      <c r="H46" s="275">
        <f t="shared" si="17"/>
        <v>60</v>
      </c>
      <c r="I46" s="275">
        <f>H46-J46</f>
        <v>30</v>
      </c>
      <c r="J46" s="275">
        <f t="shared" si="18"/>
        <v>30</v>
      </c>
      <c r="K46" s="277"/>
      <c r="L46" s="206"/>
      <c r="M46" s="24"/>
      <c r="N46" s="24"/>
      <c r="O46" s="24"/>
      <c r="P46" s="24"/>
      <c r="Q46" s="207"/>
      <c r="R46" s="310"/>
      <c r="S46" s="311"/>
      <c r="T46" s="312"/>
      <c r="U46" s="313"/>
      <c r="V46" s="311"/>
      <c r="W46" s="314"/>
      <c r="X46" s="310"/>
      <c r="Y46" s="311"/>
      <c r="Z46" s="312"/>
      <c r="AA46" s="313">
        <v>60</v>
      </c>
      <c r="AB46" s="311">
        <v>30</v>
      </c>
      <c r="AC46" s="326"/>
    </row>
    <row r="47" spans="1:29" ht="25.5" x14ac:dyDescent="0.2">
      <c r="A47" s="77" t="s">
        <v>84</v>
      </c>
      <c r="B47" s="10" t="s">
        <v>88</v>
      </c>
      <c r="C47" s="174" t="s">
        <v>143</v>
      </c>
      <c r="D47" s="28"/>
      <c r="E47" s="278">
        <f t="shared" si="19"/>
        <v>105</v>
      </c>
      <c r="F47" s="279">
        <f>E47-H47</f>
        <v>35</v>
      </c>
      <c r="G47" s="276"/>
      <c r="H47" s="275">
        <f t="shared" si="17"/>
        <v>70</v>
      </c>
      <c r="I47" s="275">
        <f>H47-J47</f>
        <v>40</v>
      </c>
      <c r="J47" s="275">
        <f t="shared" si="18"/>
        <v>30</v>
      </c>
      <c r="K47" s="277"/>
      <c r="L47" s="206"/>
      <c r="M47" s="24"/>
      <c r="N47" s="24"/>
      <c r="O47" s="24"/>
      <c r="P47" s="24"/>
      <c r="Q47" s="207"/>
      <c r="R47" s="310"/>
      <c r="S47" s="311"/>
      <c r="T47" s="312"/>
      <c r="U47" s="313"/>
      <c r="V47" s="311"/>
      <c r="W47" s="314"/>
      <c r="X47" s="310">
        <v>70</v>
      </c>
      <c r="Y47" s="311">
        <v>30</v>
      </c>
      <c r="Z47" s="312"/>
      <c r="AA47" s="313"/>
      <c r="AB47" s="311"/>
      <c r="AC47" s="326"/>
    </row>
    <row r="48" spans="1:29" ht="15" x14ac:dyDescent="0.2">
      <c r="A48" s="77" t="s">
        <v>85</v>
      </c>
      <c r="B48" s="10" t="s">
        <v>54</v>
      </c>
      <c r="C48" s="174" t="s">
        <v>138</v>
      </c>
      <c r="D48" s="28"/>
      <c r="E48" s="272">
        <f>H48*1.5</f>
        <v>114</v>
      </c>
      <c r="F48" s="275">
        <f t="shared" si="12"/>
        <v>38</v>
      </c>
      <c r="G48" s="276"/>
      <c r="H48" s="275">
        <f t="shared" si="17"/>
        <v>76</v>
      </c>
      <c r="I48" s="275">
        <f t="shared" si="13"/>
        <v>48</v>
      </c>
      <c r="J48" s="275">
        <f t="shared" si="18"/>
        <v>28</v>
      </c>
      <c r="K48" s="277"/>
      <c r="L48" s="206"/>
      <c r="M48" s="24"/>
      <c r="N48" s="24"/>
      <c r="O48" s="24"/>
      <c r="P48" s="24"/>
      <c r="Q48" s="207"/>
      <c r="R48" s="310"/>
      <c r="S48" s="311"/>
      <c r="T48" s="312"/>
      <c r="U48" s="313">
        <v>76</v>
      </c>
      <c r="V48" s="311">
        <v>28</v>
      </c>
      <c r="W48" s="314"/>
      <c r="X48" s="310"/>
      <c r="Y48" s="311"/>
      <c r="Z48" s="312"/>
      <c r="AA48" s="313"/>
      <c r="AB48" s="311"/>
      <c r="AC48" s="326"/>
    </row>
    <row r="49" spans="1:29" ht="15" x14ac:dyDescent="0.2">
      <c r="A49" s="77" t="s">
        <v>131</v>
      </c>
      <c r="B49" s="104" t="s">
        <v>132</v>
      </c>
      <c r="C49" s="174" t="s">
        <v>138</v>
      </c>
      <c r="D49" s="28"/>
      <c r="E49" s="275">
        <f>H49*1.5</f>
        <v>114</v>
      </c>
      <c r="F49" s="275">
        <f>E49-H49</f>
        <v>38</v>
      </c>
      <c r="G49" s="276"/>
      <c r="H49" s="275">
        <f t="shared" si="17"/>
        <v>76</v>
      </c>
      <c r="I49" s="275">
        <f>H49-J49</f>
        <v>48</v>
      </c>
      <c r="J49" s="275">
        <f t="shared" si="18"/>
        <v>28</v>
      </c>
      <c r="K49" s="277"/>
      <c r="L49" s="206"/>
      <c r="M49" s="24"/>
      <c r="N49" s="24"/>
      <c r="O49" s="24"/>
      <c r="P49" s="24"/>
      <c r="Q49" s="207"/>
      <c r="R49" s="310"/>
      <c r="S49" s="311"/>
      <c r="T49" s="312"/>
      <c r="U49" s="311">
        <v>76</v>
      </c>
      <c r="V49" s="311">
        <v>28</v>
      </c>
      <c r="W49" s="314"/>
      <c r="X49" s="310"/>
      <c r="Y49" s="311"/>
      <c r="Z49" s="312"/>
      <c r="AA49" s="311"/>
      <c r="AB49" s="311"/>
      <c r="AC49" s="326"/>
    </row>
    <row r="50" spans="1:29" ht="15.75" thickBot="1" x14ac:dyDescent="0.25">
      <c r="A50" s="165" t="s">
        <v>133</v>
      </c>
      <c r="B50" s="105" t="s">
        <v>134</v>
      </c>
      <c r="C50" s="174" t="s">
        <v>140</v>
      </c>
      <c r="D50" s="166"/>
      <c r="E50" s="275">
        <f>H50*1.5</f>
        <v>72</v>
      </c>
      <c r="F50" s="275">
        <f>E50-H50</f>
        <v>24</v>
      </c>
      <c r="G50" s="283"/>
      <c r="H50" s="275">
        <f t="shared" si="17"/>
        <v>48</v>
      </c>
      <c r="I50" s="275">
        <f>H50-J50</f>
        <v>28</v>
      </c>
      <c r="J50" s="275">
        <f t="shared" si="18"/>
        <v>20</v>
      </c>
      <c r="K50" s="284"/>
      <c r="L50" s="216"/>
      <c r="M50" s="167"/>
      <c r="N50" s="167"/>
      <c r="O50" s="167"/>
      <c r="P50" s="167"/>
      <c r="Q50" s="217"/>
      <c r="R50" s="336">
        <v>48</v>
      </c>
      <c r="S50" s="337">
        <v>20</v>
      </c>
      <c r="T50" s="338"/>
      <c r="U50" s="339"/>
      <c r="V50" s="337"/>
      <c r="W50" s="340"/>
      <c r="X50" s="336"/>
      <c r="Y50" s="337"/>
      <c r="Z50" s="338"/>
      <c r="AA50" s="339"/>
      <c r="AB50" s="337"/>
      <c r="AC50" s="341"/>
    </row>
    <row r="51" spans="1:29" ht="21.75" customHeight="1" thickBot="1" x14ac:dyDescent="0.25">
      <c r="A51" s="83" t="s">
        <v>55</v>
      </c>
      <c r="B51" s="120" t="s">
        <v>56</v>
      </c>
      <c r="C51" s="178"/>
      <c r="D51" s="70">
        <v>802</v>
      </c>
      <c r="E51" s="86">
        <f>E52+E57+E63</f>
        <v>912</v>
      </c>
      <c r="F51" s="86">
        <f>F52+F57+F63</f>
        <v>304</v>
      </c>
      <c r="G51" s="61">
        <v>534</v>
      </c>
      <c r="H51" s="86">
        <f>H52+H57+H63+H68</f>
        <v>688</v>
      </c>
      <c r="I51" s="86">
        <f>I52+I57+I63+I68</f>
        <v>376</v>
      </c>
      <c r="J51" s="86">
        <f>J52+J57+J63+J68</f>
        <v>312</v>
      </c>
      <c r="K51" s="100">
        <f>K52+K57+K63+K68</f>
        <v>0</v>
      </c>
      <c r="L51" s="218"/>
      <c r="M51" s="59"/>
      <c r="N51" s="59"/>
      <c r="O51" s="59"/>
      <c r="P51" s="59"/>
      <c r="Q51" s="219"/>
      <c r="R51" s="236">
        <f t="shared" ref="R51:AC51" si="20">R52+R57+R63+R68</f>
        <v>80</v>
      </c>
      <c r="S51" s="86">
        <f t="shared" si="20"/>
        <v>30</v>
      </c>
      <c r="T51" s="144">
        <f t="shared" si="20"/>
        <v>0</v>
      </c>
      <c r="U51" s="138">
        <f t="shared" si="20"/>
        <v>114</v>
      </c>
      <c r="V51" s="86">
        <f t="shared" si="20"/>
        <v>56</v>
      </c>
      <c r="W51" s="237">
        <f t="shared" si="20"/>
        <v>0</v>
      </c>
      <c r="X51" s="236">
        <f t="shared" si="20"/>
        <v>294</v>
      </c>
      <c r="Y51" s="86">
        <f t="shared" si="20"/>
        <v>138</v>
      </c>
      <c r="Z51" s="144">
        <f t="shared" si="20"/>
        <v>0</v>
      </c>
      <c r="AA51" s="138">
        <f t="shared" si="20"/>
        <v>200</v>
      </c>
      <c r="AB51" s="86">
        <f t="shared" si="20"/>
        <v>88</v>
      </c>
      <c r="AC51" s="101">
        <f t="shared" si="20"/>
        <v>0</v>
      </c>
    </row>
    <row r="52" spans="1:29" ht="45.75" thickBot="1" x14ac:dyDescent="0.25">
      <c r="A52" s="82" t="s">
        <v>57</v>
      </c>
      <c r="B52" s="121" t="s">
        <v>119</v>
      </c>
      <c r="C52" s="190" t="s">
        <v>144</v>
      </c>
      <c r="D52" s="38"/>
      <c r="E52" s="292">
        <f>SUM(E53:E54)</f>
        <v>291</v>
      </c>
      <c r="F52" s="292">
        <f t="shared" si="12"/>
        <v>97</v>
      </c>
      <c r="G52" s="293"/>
      <c r="H52" s="292">
        <f>SUM(H53:H54)</f>
        <v>194</v>
      </c>
      <c r="I52" s="292">
        <f>SUM(I53:I54)</f>
        <v>108</v>
      </c>
      <c r="J52" s="292">
        <f>SUM(J53:J54)</f>
        <v>86</v>
      </c>
      <c r="K52" s="294">
        <f>SUM(K53:K54)</f>
        <v>0</v>
      </c>
      <c r="L52" s="220"/>
      <c r="M52" s="102"/>
      <c r="N52" s="102"/>
      <c r="O52" s="102"/>
      <c r="P52" s="102"/>
      <c r="Q52" s="221"/>
      <c r="R52" s="238">
        <f>SUM(R53:R54)</f>
        <v>80</v>
      </c>
      <c r="S52" s="158">
        <f t="shared" ref="S52:AC52" si="21">SUM(S53:S54)</f>
        <v>30</v>
      </c>
      <c r="T52" s="159">
        <f t="shared" si="21"/>
        <v>0</v>
      </c>
      <c r="U52" s="160">
        <f>SUM(U53:U54)</f>
        <v>114</v>
      </c>
      <c r="V52" s="158">
        <f t="shared" si="21"/>
        <v>56</v>
      </c>
      <c r="W52" s="239">
        <f t="shared" si="21"/>
        <v>0</v>
      </c>
      <c r="X52" s="238">
        <f t="shared" si="21"/>
        <v>0</v>
      </c>
      <c r="Y52" s="158">
        <f t="shared" si="21"/>
        <v>0</v>
      </c>
      <c r="Z52" s="159">
        <f t="shared" si="21"/>
        <v>0</v>
      </c>
      <c r="AA52" s="160">
        <f t="shared" si="21"/>
        <v>0</v>
      </c>
      <c r="AB52" s="158">
        <f t="shared" si="21"/>
        <v>0</v>
      </c>
      <c r="AC52" s="161">
        <f t="shared" si="21"/>
        <v>0</v>
      </c>
    </row>
    <row r="53" spans="1:29" ht="54" customHeight="1" x14ac:dyDescent="0.2">
      <c r="A53" s="77" t="s">
        <v>58</v>
      </c>
      <c r="B53" s="8" t="s">
        <v>120</v>
      </c>
      <c r="C53" s="170" t="s">
        <v>112</v>
      </c>
      <c r="D53" s="34"/>
      <c r="E53" s="295">
        <f>H53*1.5</f>
        <v>177</v>
      </c>
      <c r="F53" s="272">
        <f t="shared" si="12"/>
        <v>59</v>
      </c>
      <c r="G53" s="273"/>
      <c r="H53" s="272">
        <f>L53+O53+R53+U53+X53+AA53</f>
        <v>118</v>
      </c>
      <c r="I53" s="272">
        <f t="shared" si="13"/>
        <v>70</v>
      </c>
      <c r="J53" s="272">
        <f>M53+P53+S53+V53+Y53+AB53</f>
        <v>48</v>
      </c>
      <c r="K53" s="274"/>
      <c r="L53" s="222"/>
      <c r="M53" s="33"/>
      <c r="N53" s="33"/>
      <c r="O53" s="33"/>
      <c r="P53" s="33"/>
      <c r="Q53" s="223"/>
      <c r="R53" s="305">
        <v>80</v>
      </c>
      <c r="S53" s="306">
        <v>30</v>
      </c>
      <c r="T53" s="307"/>
      <c r="U53" s="308">
        <v>38</v>
      </c>
      <c r="V53" s="306">
        <v>18</v>
      </c>
      <c r="W53" s="309"/>
      <c r="X53" s="305"/>
      <c r="Y53" s="306"/>
      <c r="Z53" s="307"/>
      <c r="AA53" s="308"/>
      <c r="AB53" s="306"/>
      <c r="AC53" s="334"/>
    </row>
    <row r="54" spans="1:29" ht="29.25" customHeight="1" x14ac:dyDescent="0.2">
      <c r="A54" s="14" t="s">
        <v>87</v>
      </c>
      <c r="B54" s="10" t="s">
        <v>121</v>
      </c>
      <c r="C54" s="191"/>
      <c r="D54" s="28"/>
      <c r="E54" s="279">
        <f>H54*1.5</f>
        <v>114</v>
      </c>
      <c r="F54" s="275">
        <f t="shared" si="12"/>
        <v>38</v>
      </c>
      <c r="G54" s="276"/>
      <c r="H54" s="275">
        <f>L54+O54+R54+U54+X54+AA54</f>
        <v>76</v>
      </c>
      <c r="I54" s="275">
        <f t="shared" si="13"/>
        <v>38</v>
      </c>
      <c r="J54" s="275">
        <f>M54+P54+S54+V54+Y54+AB54</f>
        <v>38</v>
      </c>
      <c r="K54" s="277"/>
      <c r="L54" s="206"/>
      <c r="M54" s="24"/>
      <c r="N54" s="24"/>
      <c r="O54" s="24"/>
      <c r="P54" s="24"/>
      <c r="Q54" s="207"/>
      <c r="R54" s="310"/>
      <c r="S54" s="311"/>
      <c r="T54" s="312"/>
      <c r="U54" s="313">
        <v>76</v>
      </c>
      <c r="V54" s="311">
        <v>38</v>
      </c>
      <c r="W54" s="314"/>
      <c r="X54" s="310"/>
      <c r="Y54" s="311"/>
      <c r="Z54" s="312"/>
      <c r="AA54" s="313"/>
      <c r="AB54" s="311"/>
      <c r="AC54" s="326"/>
    </row>
    <row r="55" spans="1:29" ht="15" x14ac:dyDescent="0.2">
      <c r="A55" s="14" t="s">
        <v>59</v>
      </c>
      <c r="B55" s="245" t="s">
        <v>60</v>
      </c>
      <c r="C55" s="192" t="s">
        <v>153</v>
      </c>
      <c r="D55" s="126"/>
      <c r="E55" s="296">
        <v>36</v>
      </c>
      <c r="F55" s="296"/>
      <c r="G55" s="296"/>
      <c r="H55" s="296">
        <f>L55+O55+R55+U55+X55+AA55</f>
        <v>36</v>
      </c>
      <c r="I55" s="296">
        <f t="shared" si="13"/>
        <v>36</v>
      </c>
      <c r="J55" s="296"/>
      <c r="K55" s="297"/>
      <c r="L55" s="187"/>
      <c r="M55" s="65"/>
      <c r="N55" s="65"/>
      <c r="O55" s="65"/>
      <c r="P55" s="65"/>
      <c r="Q55" s="183"/>
      <c r="R55" s="342"/>
      <c r="S55" s="296"/>
      <c r="T55" s="343"/>
      <c r="U55" s="344">
        <v>36</v>
      </c>
      <c r="V55" s="296"/>
      <c r="W55" s="345"/>
      <c r="X55" s="342"/>
      <c r="Y55" s="296"/>
      <c r="Z55" s="343"/>
      <c r="AA55" s="296"/>
      <c r="AB55" s="296"/>
      <c r="AC55" s="346"/>
    </row>
    <row r="56" spans="1:29" ht="39" thickBot="1" x14ac:dyDescent="0.25">
      <c r="A56" s="45" t="s">
        <v>61</v>
      </c>
      <c r="B56" s="246" t="s">
        <v>62</v>
      </c>
      <c r="C56" s="192" t="s">
        <v>154</v>
      </c>
      <c r="D56" s="139"/>
      <c r="E56" s="298">
        <v>108</v>
      </c>
      <c r="F56" s="298"/>
      <c r="G56" s="298"/>
      <c r="H56" s="296">
        <f>L56+O56+R56+U56+X56+AA56</f>
        <v>108</v>
      </c>
      <c r="I56" s="298">
        <f t="shared" si="13"/>
        <v>108</v>
      </c>
      <c r="J56" s="298"/>
      <c r="K56" s="299"/>
      <c r="L56" s="224"/>
      <c r="M56" s="84"/>
      <c r="N56" s="84"/>
      <c r="O56" s="84"/>
      <c r="P56" s="84"/>
      <c r="Q56" s="225"/>
      <c r="R56" s="347"/>
      <c r="S56" s="298"/>
      <c r="T56" s="348"/>
      <c r="U56" s="349">
        <v>108</v>
      </c>
      <c r="V56" s="298"/>
      <c r="W56" s="350"/>
      <c r="X56" s="347"/>
      <c r="Y56" s="298"/>
      <c r="Z56" s="348"/>
      <c r="AA56" s="298"/>
      <c r="AB56" s="298"/>
      <c r="AC56" s="351"/>
    </row>
    <row r="57" spans="1:29" ht="34.5" thickBot="1" x14ac:dyDescent="0.25">
      <c r="A57" s="82" t="s">
        <v>63</v>
      </c>
      <c r="B57" s="121" t="s">
        <v>122</v>
      </c>
      <c r="C57" s="190" t="s">
        <v>145</v>
      </c>
      <c r="D57" s="38"/>
      <c r="E57" s="292">
        <f>SUM(E58:E60)</f>
        <v>357</v>
      </c>
      <c r="F57" s="292">
        <f>E57-H57</f>
        <v>119</v>
      </c>
      <c r="G57" s="293"/>
      <c r="H57" s="300">
        <f>SUM(H58:H60)</f>
        <v>238</v>
      </c>
      <c r="I57" s="300">
        <f>SUM(I58:I60)</f>
        <v>128</v>
      </c>
      <c r="J57" s="300">
        <f>SUM(J58:J60)</f>
        <v>110</v>
      </c>
      <c r="K57" s="301">
        <f>SUM(K58:K60)</f>
        <v>0</v>
      </c>
      <c r="L57" s="226"/>
      <c r="M57" s="79"/>
      <c r="N57" s="79"/>
      <c r="O57" s="79"/>
      <c r="P57" s="79"/>
      <c r="Q57" s="227"/>
      <c r="R57" s="352">
        <f>SUM(R58:R60)</f>
        <v>0</v>
      </c>
      <c r="S57" s="353">
        <f t="shared" ref="S57:AC57" si="22">SUM(S58:S60)</f>
        <v>0</v>
      </c>
      <c r="T57" s="354">
        <f t="shared" si="22"/>
        <v>0</v>
      </c>
      <c r="U57" s="355">
        <f t="shared" si="22"/>
        <v>0</v>
      </c>
      <c r="V57" s="353">
        <f t="shared" si="22"/>
        <v>0</v>
      </c>
      <c r="W57" s="356">
        <f t="shared" si="22"/>
        <v>0</v>
      </c>
      <c r="X57" s="352">
        <f t="shared" si="22"/>
        <v>238</v>
      </c>
      <c r="Y57" s="353">
        <f t="shared" si="22"/>
        <v>110</v>
      </c>
      <c r="Z57" s="354">
        <f t="shared" si="22"/>
        <v>0</v>
      </c>
      <c r="AA57" s="355">
        <f t="shared" si="22"/>
        <v>0</v>
      </c>
      <c r="AB57" s="353">
        <f t="shared" si="22"/>
        <v>0</v>
      </c>
      <c r="AC57" s="357">
        <f t="shared" si="22"/>
        <v>0</v>
      </c>
    </row>
    <row r="58" spans="1:29" ht="54.75" customHeight="1" x14ac:dyDescent="0.2">
      <c r="A58" s="12" t="s">
        <v>64</v>
      </c>
      <c r="B58" s="13" t="s">
        <v>123</v>
      </c>
      <c r="C58" s="170" t="s">
        <v>146</v>
      </c>
      <c r="D58" s="42"/>
      <c r="E58" s="295">
        <f>H58*1.5</f>
        <v>168</v>
      </c>
      <c r="F58" s="295">
        <f t="shared" si="12"/>
        <v>56</v>
      </c>
      <c r="G58" s="286"/>
      <c r="H58" s="285">
        <f>L58+O58+R58+U58+X58+AA58</f>
        <v>112</v>
      </c>
      <c r="I58" s="285">
        <f t="shared" si="13"/>
        <v>60</v>
      </c>
      <c r="J58" s="285">
        <f>M58+P58+S58+V58+Y58+AB58</f>
        <v>52</v>
      </c>
      <c r="K58" s="287"/>
      <c r="L58" s="204"/>
      <c r="M58" s="40"/>
      <c r="N58" s="40"/>
      <c r="O58" s="40"/>
      <c r="P58" s="40"/>
      <c r="Q58" s="205"/>
      <c r="R58" s="320"/>
      <c r="S58" s="321"/>
      <c r="T58" s="322"/>
      <c r="U58" s="323"/>
      <c r="V58" s="321"/>
      <c r="W58" s="324"/>
      <c r="X58" s="320">
        <v>112</v>
      </c>
      <c r="Y58" s="321">
        <v>52</v>
      </c>
      <c r="Z58" s="322"/>
      <c r="AA58" s="323"/>
      <c r="AB58" s="321"/>
      <c r="AC58" s="325"/>
    </row>
    <row r="59" spans="1:29" ht="54.75" customHeight="1" x14ac:dyDescent="0.2">
      <c r="A59" s="14" t="s">
        <v>65</v>
      </c>
      <c r="B59" s="10" t="s">
        <v>124</v>
      </c>
      <c r="C59" s="170"/>
      <c r="D59" s="28"/>
      <c r="E59" s="275">
        <f>H59*1.5</f>
        <v>84</v>
      </c>
      <c r="F59" s="275">
        <f t="shared" si="12"/>
        <v>28</v>
      </c>
      <c r="G59" s="276"/>
      <c r="H59" s="275">
        <f>L59+O59+R59+U59+X59+AA59</f>
        <v>56</v>
      </c>
      <c r="I59" s="275">
        <f t="shared" si="13"/>
        <v>30</v>
      </c>
      <c r="J59" s="275">
        <f>M59+P59+S59+V59+Y59+AB59</f>
        <v>26</v>
      </c>
      <c r="K59" s="277"/>
      <c r="L59" s="206"/>
      <c r="M59" s="24"/>
      <c r="N59" s="24"/>
      <c r="O59" s="24"/>
      <c r="P59" s="24"/>
      <c r="Q59" s="207"/>
      <c r="R59" s="310"/>
      <c r="S59" s="311"/>
      <c r="T59" s="312"/>
      <c r="U59" s="313"/>
      <c r="V59" s="311"/>
      <c r="W59" s="314"/>
      <c r="X59" s="310">
        <v>56</v>
      </c>
      <c r="Y59" s="311">
        <v>26</v>
      </c>
      <c r="Z59" s="312"/>
      <c r="AA59" s="313"/>
      <c r="AB59" s="311"/>
      <c r="AC59" s="326"/>
    </row>
    <row r="60" spans="1:29" ht="53.25" customHeight="1" x14ac:dyDescent="0.2">
      <c r="A60" s="14" t="s">
        <v>114</v>
      </c>
      <c r="B60" s="10" t="s">
        <v>125</v>
      </c>
      <c r="C60" s="170"/>
      <c r="D60" s="28"/>
      <c r="E60" s="275">
        <f>H60*1.5</f>
        <v>105</v>
      </c>
      <c r="F60" s="275">
        <f t="shared" si="12"/>
        <v>35</v>
      </c>
      <c r="G60" s="276"/>
      <c r="H60" s="275">
        <f>L60+O60+R60+U60+X60+AA60</f>
        <v>70</v>
      </c>
      <c r="I60" s="275">
        <f t="shared" si="13"/>
        <v>38</v>
      </c>
      <c r="J60" s="275">
        <f>M60+P60+S60+V60+Y60+AB60</f>
        <v>32</v>
      </c>
      <c r="K60" s="277"/>
      <c r="L60" s="206"/>
      <c r="M60" s="24"/>
      <c r="N60" s="24"/>
      <c r="O60" s="24"/>
      <c r="P60" s="24"/>
      <c r="Q60" s="207"/>
      <c r="R60" s="310"/>
      <c r="S60" s="311"/>
      <c r="T60" s="312"/>
      <c r="U60" s="313"/>
      <c r="V60" s="311"/>
      <c r="W60" s="314"/>
      <c r="X60" s="310">
        <v>70</v>
      </c>
      <c r="Y60" s="311">
        <v>32</v>
      </c>
      <c r="Z60" s="312"/>
      <c r="AA60" s="313"/>
      <c r="AB60" s="311"/>
      <c r="AC60" s="326"/>
    </row>
    <row r="61" spans="1:29" ht="20.25" customHeight="1" x14ac:dyDescent="0.2">
      <c r="A61" s="14" t="s">
        <v>66</v>
      </c>
      <c r="B61" s="245" t="s">
        <v>60</v>
      </c>
      <c r="C61" s="192" t="s">
        <v>143</v>
      </c>
      <c r="D61" s="126"/>
      <c r="E61" s="296">
        <v>36</v>
      </c>
      <c r="F61" s="296"/>
      <c r="G61" s="296"/>
      <c r="H61" s="296">
        <f>L61+O61+R61+U61+X61+AA61</f>
        <v>36</v>
      </c>
      <c r="I61" s="296">
        <f t="shared" si="13"/>
        <v>36</v>
      </c>
      <c r="J61" s="296">
        <f>M61+P61+S61+V61+Y61+AB61</f>
        <v>0</v>
      </c>
      <c r="K61" s="297"/>
      <c r="L61" s="187"/>
      <c r="M61" s="65"/>
      <c r="N61" s="65"/>
      <c r="O61" s="65"/>
      <c r="P61" s="65"/>
      <c r="Q61" s="183"/>
      <c r="R61" s="342"/>
      <c r="S61" s="296"/>
      <c r="T61" s="343"/>
      <c r="U61" s="344"/>
      <c r="V61" s="296"/>
      <c r="W61" s="345"/>
      <c r="X61" s="342">
        <v>36</v>
      </c>
      <c r="Y61" s="296"/>
      <c r="Z61" s="343"/>
      <c r="AA61" s="344"/>
      <c r="AB61" s="296"/>
      <c r="AC61" s="346"/>
    </row>
    <row r="62" spans="1:29" ht="40.5" customHeight="1" thickBot="1" x14ac:dyDescent="0.25">
      <c r="A62" s="45" t="s">
        <v>92</v>
      </c>
      <c r="B62" s="246" t="s">
        <v>62</v>
      </c>
      <c r="C62" s="192" t="s">
        <v>143</v>
      </c>
      <c r="D62" s="140"/>
      <c r="E62" s="296">
        <v>36</v>
      </c>
      <c r="F62" s="296"/>
      <c r="G62" s="302"/>
      <c r="H62" s="296">
        <f>L62+O62+R62+U62+X62+AA62</f>
        <v>36</v>
      </c>
      <c r="I62" s="296">
        <f t="shared" si="13"/>
        <v>36</v>
      </c>
      <c r="J62" s="296">
        <f>M62+P62+S62+V62+Y62+AB62</f>
        <v>0</v>
      </c>
      <c r="K62" s="303"/>
      <c r="L62" s="228"/>
      <c r="M62" s="96"/>
      <c r="N62" s="96"/>
      <c r="O62" s="96"/>
      <c r="P62" s="96"/>
      <c r="Q62" s="229"/>
      <c r="R62" s="358"/>
      <c r="S62" s="302"/>
      <c r="T62" s="359"/>
      <c r="U62" s="360"/>
      <c r="V62" s="302"/>
      <c r="W62" s="361"/>
      <c r="X62" s="358">
        <v>36</v>
      </c>
      <c r="Y62" s="302"/>
      <c r="Z62" s="359"/>
      <c r="AA62" s="360"/>
      <c r="AB62" s="302"/>
      <c r="AC62" s="362"/>
    </row>
    <row r="63" spans="1:29" ht="45.75" thickBot="1" x14ac:dyDescent="0.25">
      <c r="A63" s="82" t="s">
        <v>67</v>
      </c>
      <c r="B63" s="121" t="s">
        <v>126</v>
      </c>
      <c r="C63" s="190" t="s">
        <v>147</v>
      </c>
      <c r="D63" s="38"/>
      <c r="E63" s="292">
        <f>SUM(E64:E65)</f>
        <v>264</v>
      </c>
      <c r="F63" s="295">
        <f t="shared" si="12"/>
        <v>88</v>
      </c>
      <c r="G63" s="293"/>
      <c r="H63" s="300">
        <f>SUM(H64:H65)</f>
        <v>176</v>
      </c>
      <c r="I63" s="300">
        <f>SUM(I64:I65)</f>
        <v>100</v>
      </c>
      <c r="J63" s="300">
        <f>SUM(J64:J65)</f>
        <v>76</v>
      </c>
      <c r="K63" s="301">
        <f>SUM(K64:K65)</f>
        <v>0</v>
      </c>
      <c r="L63" s="226"/>
      <c r="M63" s="79"/>
      <c r="N63" s="79"/>
      <c r="O63" s="79"/>
      <c r="P63" s="79"/>
      <c r="Q63" s="227"/>
      <c r="R63" s="352">
        <f>SUM(R64:R65)</f>
        <v>0</v>
      </c>
      <c r="S63" s="353">
        <f t="shared" ref="S63:AC63" si="23">SUM(S64:S65)</f>
        <v>0</v>
      </c>
      <c r="T63" s="354">
        <f t="shared" si="23"/>
        <v>0</v>
      </c>
      <c r="U63" s="363">
        <f t="shared" si="23"/>
        <v>0</v>
      </c>
      <c r="V63" s="353">
        <f>SUM(V64:V65)</f>
        <v>0</v>
      </c>
      <c r="W63" s="356">
        <f t="shared" si="23"/>
        <v>0</v>
      </c>
      <c r="X63" s="352">
        <f t="shared" si="23"/>
        <v>56</v>
      </c>
      <c r="Y63" s="353">
        <f t="shared" si="23"/>
        <v>28</v>
      </c>
      <c r="Z63" s="354">
        <f t="shared" si="23"/>
        <v>0</v>
      </c>
      <c r="AA63" s="363">
        <f t="shared" si="23"/>
        <v>120</v>
      </c>
      <c r="AB63" s="353">
        <f t="shared" si="23"/>
        <v>48</v>
      </c>
      <c r="AC63" s="357">
        <f t="shared" si="23"/>
        <v>0</v>
      </c>
    </row>
    <row r="64" spans="1:29" ht="27" customHeight="1" x14ac:dyDescent="0.2">
      <c r="A64" s="12" t="s">
        <v>68</v>
      </c>
      <c r="B64" s="247" t="s">
        <v>127</v>
      </c>
      <c r="C64" s="170"/>
      <c r="D64" s="42"/>
      <c r="E64" s="295">
        <f>H64*1.5</f>
        <v>129</v>
      </c>
      <c r="F64" s="295">
        <f t="shared" si="12"/>
        <v>43</v>
      </c>
      <c r="G64" s="286"/>
      <c r="H64" s="285">
        <f>L64+O64+R64+U64+X64+AA64</f>
        <v>86</v>
      </c>
      <c r="I64" s="285">
        <f t="shared" si="13"/>
        <v>44</v>
      </c>
      <c r="J64" s="285">
        <f>M64+P64+S64+V64+Y64+AB64</f>
        <v>42</v>
      </c>
      <c r="K64" s="287">
        <f>N64+Q64+T64+W64+Z64+AC64</f>
        <v>0</v>
      </c>
      <c r="L64" s="204"/>
      <c r="M64" s="40"/>
      <c r="N64" s="40"/>
      <c r="O64" s="40"/>
      <c r="P64" s="40"/>
      <c r="Q64" s="205"/>
      <c r="R64" s="320"/>
      <c r="S64" s="321"/>
      <c r="T64" s="322"/>
      <c r="U64" s="323"/>
      <c r="V64" s="321"/>
      <c r="W64" s="324"/>
      <c r="X64" s="320">
        <v>56</v>
      </c>
      <c r="Y64" s="321">
        <v>28</v>
      </c>
      <c r="Z64" s="322"/>
      <c r="AA64" s="323">
        <v>30</v>
      </c>
      <c r="AB64" s="321">
        <v>14</v>
      </c>
      <c r="AC64" s="325"/>
    </row>
    <row r="65" spans="1:30" ht="27.75" customHeight="1" x14ac:dyDescent="0.2">
      <c r="A65" s="14" t="s">
        <v>90</v>
      </c>
      <c r="B65" s="248" t="s">
        <v>128</v>
      </c>
      <c r="C65" s="171"/>
      <c r="D65" s="28"/>
      <c r="E65" s="279">
        <f>H65*1.5</f>
        <v>135</v>
      </c>
      <c r="F65" s="275">
        <f t="shared" si="12"/>
        <v>45</v>
      </c>
      <c r="G65" s="276"/>
      <c r="H65" s="275">
        <f>L65+O65+R65+U65+X65+AA65</f>
        <v>90</v>
      </c>
      <c r="I65" s="275">
        <f t="shared" si="13"/>
        <v>56</v>
      </c>
      <c r="J65" s="275">
        <f>M65+P65+S65+V65+Y65+AB65</f>
        <v>34</v>
      </c>
      <c r="K65" s="277"/>
      <c r="L65" s="222"/>
      <c r="M65" s="33"/>
      <c r="N65" s="33"/>
      <c r="O65" s="33"/>
      <c r="P65" s="33"/>
      <c r="Q65" s="223"/>
      <c r="R65" s="305"/>
      <c r="S65" s="306"/>
      <c r="T65" s="307"/>
      <c r="U65" s="308"/>
      <c r="V65" s="306"/>
      <c r="W65" s="309"/>
      <c r="X65" s="305"/>
      <c r="Y65" s="306"/>
      <c r="Z65" s="307"/>
      <c r="AA65" s="308">
        <v>90</v>
      </c>
      <c r="AB65" s="306">
        <v>34</v>
      </c>
      <c r="AC65" s="334"/>
    </row>
    <row r="66" spans="1:30" ht="15" x14ac:dyDescent="0.2">
      <c r="A66" s="14" t="s">
        <v>69</v>
      </c>
      <c r="B66" s="249" t="s">
        <v>60</v>
      </c>
      <c r="C66" s="192" t="s">
        <v>152</v>
      </c>
      <c r="D66" s="126"/>
      <c r="E66" s="296">
        <v>36</v>
      </c>
      <c r="F66" s="296"/>
      <c r="G66" s="296"/>
      <c r="H66" s="296">
        <f>R66+U66+X66+AA66</f>
        <v>36</v>
      </c>
      <c r="I66" s="296">
        <f t="shared" si="13"/>
        <v>36</v>
      </c>
      <c r="J66" s="296">
        <f>M66+P66+S66+V66+Y66+AB66</f>
        <v>0</v>
      </c>
      <c r="K66" s="297"/>
      <c r="L66" s="187"/>
      <c r="M66" s="65"/>
      <c r="N66" s="65"/>
      <c r="O66" s="65"/>
      <c r="P66" s="65"/>
      <c r="Q66" s="183"/>
      <c r="R66" s="342"/>
      <c r="S66" s="296"/>
      <c r="T66" s="343"/>
      <c r="U66" s="344"/>
      <c r="V66" s="296"/>
      <c r="W66" s="345"/>
      <c r="X66" s="342"/>
      <c r="Y66" s="296"/>
      <c r="Z66" s="343"/>
      <c r="AA66" s="344">
        <v>36</v>
      </c>
      <c r="AB66" s="296"/>
      <c r="AC66" s="346"/>
    </row>
    <row r="67" spans="1:30" ht="39" thickBot="1" x14ac:dyDescent="0.25">
      <c r="A67" s="45" t="s">
        <v>70</v>
      </c>
      <c r="B67" s="250" t="s">
        <v>62</v>
      </c>
      <c r="C67" s="192" t="s">
        <v>152</v>
      </c>
      <c r="D67" s="139"/>
      <c r="E67" s="298">
        <v>36</v>
      </c>
      <c r="F67" s="298"/>
      <c r="G67" s="298"/>
      <c r="H67" s="298">
        <f>R67+U67+X67+AA67</f>
        <v>36</v>
      </c>
      <c r="I67" s="298">
        <f t="shared" si="13"/>
        <v>36</v>
      </c>
      <c r="J67" s="298">
        <f>M67+P67+S67+V67+Y67+AB67</f>
        <v>0</v>
      </c>
      <c r="K67" s="299"/>
      <c r="L67" s="228"/>
      <c r="M67" s="96"/>
      <c r="N67" s="96"/>
      <c r="O67" s="96"/>
      <c r="P67" s="96"/>
      <c r="Q67" s="229"/>
      <c r="R67" s="358"/>
      <c r="S67" s="302"/>
      <c r="T67" s="359"/>
      <c r="U67" s="360"/>
      <c r="V67" s="302"/>
      <c r="W67" s="361"/>
      <c r="X67" s="342"/>
      <c r="Y67" s="302"/>
      <c r="Z67" s="359"/>
      <c r="AA67" s="360">
        <v>36</v>
      </c>
      <c r="AB67" s="302"/>
      <c r="AC67" s="362"/>
    </row>
    <row r="68" spans="1:30" ht="34.5" thickBot="1" x14ac:dyDescent="0.25">
      <c r="A68" s="82" t="s">
        <v>71</v>
      </c>
      <c r="B68" s="121" t="s">
        <v>129</v>
      </c>
      <c r="C68" s="190" t="s">
        <v>147</v>
      </c>
      <c r="D68" s="38"/>
      <c r="E68" s="300">
        <f>H68*1.5</f>
        <v>120</v>
      </c>
      <c r="F68" s="300">
        <f t="shared" si="12"/>
        <v>40</v>
      </c>
      <c r="G68" s="293"/>
      <c r="H68" s="300">
        <f>SUM(H69:H69)</f>
        <v>80</v>
      </c>
      <c r="I68" s="300">
        <f>SUM(I69:I69)</f>
        <v>40</v>
      </c>
      <c r="J68" s="300">
        <f>SUM(J69:J69)</f>
        <v>40</v>
      </c>
      <c r="K68" s="301">
        <f>SUM(K69:K69)</f>
        <v>0</v>
      </c>
      <c r="L68" s="226"/>
      <c r="M68" s="79"/>
      <c r="N68" s="79"/>
      <c r="O68" s="79"/>
      <c r="P68" s="79"/>
      <c r="Q68" s="227"/>
      <c r="R68" s="352">
        <f t="shared" ref="R68:AC68" si="24">SUM(R69:R69)</f>
        <v>0</v>
      </c>
      <c r="S68" s="353">
        <f t="shared" si="24"/>
        <v>0</v>
      </c>
      <c r="T68" s="354">
        <f t="shared" si="24"/>
        <v>0</v>
      </c>
      <c r="U68" s="363">
        <f t="shared" si="24"/>
        <v>0</v>
      </c>
      <c r="V68" s="353">
        <f t="shared" si="24"/>
        <v>0</v>
      </c>
      <c r="W68" s="356">
        <f t="shared" si="24"/>
        <v>0</v>
      </c>
      <c r="X68" s="352">
        <f t="shared" si="24"/>
        <v>0</v>
      </c>
      <c r="Y68" s="353">
        <f t="shared" si="24"/>
        <v>0</v>
      </c>
      <c r="Z68" s="354">
        <f t="shared" si="24"/>
        <v>0</v>
      </c>
      <c r="AA68" s="363">
        <f t="shared" si="24"/>
        <v>80</v>
      </c>
      <c r="AB68" s="353">
        <f t="shared" si="24"/>
        <v>40</v>
      </c>
      <c r="AC68" s="357">
        <f t="shared" si="24"/>
        <v>0</v>
      </c>
    </row>
    <row r="69" spans="1:30" ht="46.5" customHeight="1" x14ac:dyDescent="0.2">
      <c r="A69" s="12" t="s">
        <v>72</v>
      </c>
      <c r="B69" s="247" t="s">
        <v>130</v>
      </c>
      <c r="C69" s="175"/>
      <c r="D69" s="42"/>
      <c r="E69" s="285">
        <f>H69*1.5</f>
        <v>120</v>
      </c>
      <c r="F69" s="285">
        <f t="shared" si="12"/>
        <v>40</v>
      </c>
      <c r="G69" s="286"/>
      <c r="H69" s="285">
        <f>L69+O69+R69+U69+X69+AA69</f>
        <v>80</v>
      </c>
      <c r="I69" s="285">
        <f t="shared" si="13"/>
        <v>40</v>
      </c>
      <c r="J69" s="285">
        <f>M69+P69+S69+V69+Y69+AB69</f>
        <v>40</v>
      </c>
      <c r="K69" s="287"/>
      <c r="L69" s="204"/>
      <c r="M69" s="40"/>
      <c r="N69" s="40"/>
      <c r="O69" s="40"/>
      <c r="P69" s="40"/>
      <c r="Q69" s="205"/>
      <c r="R69" s="320"/>
      <c r="S69" s="321"/>
      <c r="T69" s="322"/>
      <c r="U69" s="323"/>
      <c r="V69" s="321"/>
      <c r="W69" s="324"/>
      <c r="X69" s="320"/>
      <c r="Y69" s="321"/>
      <c r="Z69" s="322"/>
      <c r="AA69" s="323">
        <v>80</v>
      </c>
      <c r="AB69" s="321">
        <v>40</v>
      </c>
      <c r="AC69" s="325"/>
    </row>
    <row r="70" spans="1:30" ht="15" x14ac:dyDescent="0.2">
      <c r="A70" s="14" t="s">
        <v>73</v>
      </c>
      <c r="B70" s="249" t="s">
        <v>60</v>
      </c>
      <c r="C70" s="192" t="s">
        <v>152</v>
      </c>
      <c r="D70" s="140"/>
      <c r="E70" s="296">
        <v>36</v>
      </c>
      <c r="F70" s="296"/>
      <c r="G70" s="296"/>
      <c r="H70" s="296">
        <f>L70+O70+R70+U70+X70+AA70</f>
        <v>36</v>
      </c>
      <c r="I70" s="296">
        <f t="shared" si="13"/>
        <v>36</v>
      </c>
      <c r="J70" s="296">
        <f>M70+P70+S70+V70+Y70+AB70</f>
        <v>0</v>
      </c>
      <c r="K70" s="303"/>
      <c r="L70" s="228"/>
      <c r="M70" s="96"/>
      <c r="N70" s="96"/>
      <c r="O70" s="96"/>
      <c r="P70" s="96"/>
      <c r="Q70" s="229"/>
      <c r="R70" s="358"/>
      <c r="S70" s="302"/>
      <c r="T70" s="359"/>
      <c r="U70" s="360"/>
      <c r="V70" s="302"/>
      <c r="W70" s="361"/>
      <c r="X70" s="358"/>
      <c r="Y70" s="302"/>
      <c r="Z70" s="359"/>
      <c r="AA70" s="360">
        <v>36</v>
      </c>
      <c r="AB70" s="302"/>
      <c r="AC70" s="362"/>
    </row>
    <row r="71" spans="1:30" ht="41.25" customHeight="1" thickBot="1" x14ac:dyDescent="0.25">
      <c r="A71" s="45" t="s">
        <v>89</v>
      </c>
      <c r="B71" s="250" t="s">
        <v>62</v>
      </c>
      <c r="C71" s="192" t="s">
        <v>152</v>
      </c>
      <c r="D71" s="139"/>
      <c r="E71" s="298">
        <v>36</v>
      </c>
      <c r="F71" s="298"/>
      <c r="G71" s="298"/>
      <c r="H71" s="298">
        <f>L71+O71+R71+U71+X71+AA71</f>
        <v>36</v>
      </c>
      <c r="I71" s="298">
        <f t="shared" si="13"/>
        <v>36</v>
      </c>
      <c r="J71" s="298">
        <f>M71+P71+S71+V71+Y71+AB71</f>
        <v>0</v>
      </c>
      <c r="K71" s="299"/>
      <c r="L71" s="224"/>
      <c r="M71" s="84"/>
      <c r="N71" s="84"/>
      <c r="O71" s="84"/>
      <c r="P71" s="84"/>
      <c r="Q71" s="225"/>
      <c r="R71" s="347"/>
      <c r="S71" s="298"/>
      <c r="T71" s="348"/>
      <c r="U71" s="349"/>
      <c r="V71" s="298"/>
      <c r="W71" s="350"/>
      <c r="X71" s="347"/>
      <c r="Y71" s="298"/>
      <c r="Z71" s="348"/>
      <c r="AA71" s="349">
        <v>36</v>
      </c>
      <c r="AB71" s="298"/>
      <c r="AC71" s="351"/>
    </row>
    <row r="72" spans="1:30" ht="21.75" customHeight="1" thickBot="1" x14ac:dyDescent="0.25">
      <c r="A72" s="113" t="s">
        <v>95</v>
      </c>
      <c r="B72" s="251" t="s">
        <v>96</v>
      </c>
      <c r="C72" s="192" t="s">
        <v>139</v>
      </c>
      <c r="D72" s="122"/>
      <c r="E72" s="304">
        <v>144</v>
      </c>
      <c r="F72" s="304"/>
      <c r="G72" s="304"/>
      <c r="H72" s="304"/>
      <c r="I72" s="304"/>
      <c r="J72" s="304"/>
      <c r="K72" s="304"/>
      <c r="L72" s="230"/>
      <c r="M72" s="122"/>
      <c r="N72" s="122"/>
      <c r="O72" s="122"/>
      <c r="P72" s="122"/>
      <c r="Q72" s="231"/>
      <c r="R72" s="364"/>
      <c r="S72" s="304"/>
      <c r="T72" s="304"/>
      <c r="U72" s="304"/>
      <c r="V72" s="304"/>
      <c r="W72" s="365"/>
      <c r="X72" s="364"/>
      <c r="Y72" s="304"/>
      <c r="Z72" s="304"/>
      <c r="AA72" s="304">
        <v>144</v>
      </c>
      <c r="AB72" s="304"/>
      <c r="AC72" s="366"/>
    </row>
    <row r="73" spans="1:30" ht="30" customHeight="1" thickBot="1" x14ac:dyDescent="0.25">
      <c r="A73" s="114" t="s">
        <v>97</v>
      </c>
      <c r="B73" s="115" t="s">
        <v>98</v>
      </c>
      <c r="C73" s="177"/>
      <c r="D73" s="123"/>
      <c r="E73" s="123"/>
      <c r="F73" s="124"/>
      <c r="G73" s="123"/>
      <c r="H73" s="123"/>
      <c r="I73" s="123"/>
      <c r="J73" s="123"/>
      <c r="K73" s="123"/>
      <c r="L73" s="232"/>
      <c r="M73" s="123"/>
      <c r="N73" s="123"/>
      <c r="O73" s="123"/>
      <c r="P73" s="123"/>
      <c r="Q73" s="233"/>
      <c r="R73" s="367"/>
      <c r="S73" s="368"/>
      <c r="T73" s="368"/>
      <c r="U73" s="368"/>
      <c r="V73" s="368"/>
      <c r="W73" s="369"/>
      <c r="X73" s="367"/>
      <c r="Y73" s="368"/>
      <c r="Z73" s="368"/>
      <c r="AA73" s="368" t="s">
        <v>99</v>
      </c>
      <c r="AB73" s="368"/>
      <c r="AC73" s="370"/>
    </row>
    <row r="74" spans="1:30" x14ac:dyDescent="0.2">
      <c r="A74" s="152"/>
      <c r="B74" s="153"/>
      <c r="C74" s="193"/>
      <c r="D74" s="34"/>
      <c r="E74" s="35"/>
      <c r="F74" s="57"/>
      <c r="G74" s="36"/>
      <c r="H74" s="35"/>
      <c r="I74" s="35"/>
      <c r="J74" s="35"/>
      <c r="K74" s="48"/>
      <c r="L74" s="234">
        <f>L11/17</f>
        <v>36</v>
      </c>
      <c r="M74" s="150"/>
      <c r="N74" s="150"/>
      <c r="O74" s="150">
        <f>O11/22</f>
        <v>36</v>
      </c>
      <c r="P74" s="150"/>
      <c r="Q74" s="235"/>
      <c r="R74" s="234">
        <f>R11/R7</f>
        <v>36</v>
      </c>
      <c r="S74" s="150"/>
      <c r="T74" s="150"/>
      <c r="U74" s="150">
        <f>U11/U7</f>
        <v>36</v>
      </c>
      <c r="V74" s="150"/>
      <c r="W74" s="235"/>
      <c r="X74" s="234">
        <f>X11/X7</f>
        <v>36</v>
      </c>
      <c r="Y74" s="150"/>
      <c r="Z74" s="150"/>
      <c r="AA74" s="150">
        <f>AA11/AA7</f>
        <v>36</v>
      </c>
      <c r="AB74" s="150"/>
      <c r="AC74" s="151"/>
    </row>
    <row r="75" spans="1:30" ht="18.75" customHeight="1" thickBot="1" x14ac:dyDescent="0.3">
      <c r="A75" s="396" t="s">
        <v>74</v>
      </c>
      <c r="B75" s="397"/>
      <c r="C75" s="252"/>
      <c r="D75" s="127">
        <v>3186</v>
      </c>
      <c r="E75" s="128">
        <f>H75*1.5</f>
        <v>3186</v>
      </c>
      <c r="F75" s="128"/>
      <c r="G75" s="129">
        <v>2124</v>
      </c>
      <c r="H75" s="164">
        <f>H27+H33+H36</f>
        <v>2124</v>
      </c>
      <c r="I75" s="87"/>
      <c r="J75" s="87"/>
      <c r="K75" s="88"/>
      <c r="L75" s="253"/>
      <c r="M75" s="254"/>
      <c r="N75" s="30"/>
      <c r="O75" s="30"/>
      <c r="P75" s="30"/>
      <c r="Q75" s="215"/>
      <c r="R75" s="214"/>
      <c r="S75" s="30"/>
      <c r="T75" s="30"/>
      <c r="U75" s="30"/>
      <c r="V75" s="30"/>
      <c r="W75" s="215"/>
      <c r="X75" s="214"/>
      <c r="Y75" s="30"/>
      <c r="Z75" s="30"/>
      <c r="AA75" s="30"/>
      <c r="AB75" s="30"/>
      <c r="AC75" s="31"/>
      <c r="AD75" s="51"/>
    </row>
    <row r="76" spans="1:30" ht="71.25" customHeight="1" thickTop="1" thickBot="1" x14ac:dyDescent="0.25">
      <c r="A76" s="156"/>
      <c r="B76" s="89"/>
      <c r="C76" s="90"/>
      <c r="D76" s="91"/>
      <c r="E76" s="91"/>
      <c r="F76" s="92"/>
      <c r="G76" s="91"/>
      <c r="H76" s="91"/>
      <c r="I76" s="401"/>
      <c r="J76" s="402"/>
      <c r="K76" s="403"/>
      <c r="L76" s="255"/>
      <c r="M76" s="256"/>
      <c r="N76" s="257"/>
      <c r="O76" s="258"/>
      <c r="P76" s="259"/>
      <c r="Q76" s="262" t="s">
        <v>151</v>
      </c>
      <c r="R76" s="258"/>
      <c r="S76" s="256"/>
      <c r="T76" s="257"/>
      <c r="U76" s="258"/>
      <c r="V76" s="259"/>
      <c r="W76" s="262" t="s">
        <v>151</v>
      </c>
      <c r="X76" s="258"/>
      <c r="Y76" s="256"/>
      <c r="Z76" s="257"/>
      <c r="AA76" s="258"/>
      <c r="AB76" s="259"/>
      <c r="AC76" s="262" t="s">
        <v>151</v>
      </c>
      <c r="AD76" s="51"/>
    </row>
    <row r="77" spans="1:30" ht="19.5" customHeight="1" x14ac:dyDescent="0.2">
      <c r="A77" s="384" t="s">
        <v>177</v>
      </c>
      <c r="B77" s="385"/>
      <c r="C77" s="385"/>
      <c r="D77" s="385"/>
      <c r="E77" s="385"/>
      <c r="F77" s="385"/>
      <c r="G77" s="386"/>
      <c r="H77" s="381" t="s">
        <v>4</v>
      </c>
      <c r="I77" s="449" t="s">
        <v>102</v>
      </c>
      <c r="J77" s="450"/>
      <c r="K77" s="451"/>
      <c r="L77" s="186">
        <v>612</v>
      </c>
      <c r="M77" s="66"/>
      <c r="N77" s="103"/>
      <c r="O77" s="181">
        <v>792</v>
      </c>
      <c r="P77" s="103"/>
      <c r="Q77" s="263">
        <f>L77+O77</f>
        <v>1404</v>
      </c>
      <c r="R77" s="125">
        <v>576</v>
      </c>
      <c r="S77" s="66"/>
      <c r="T77" s="103"/>
      <c r="U77" s="181">
        <v>684</v>
      </c>
      <c r="V77" s="66"/>
      <c r="W77" s="263">
        <f>R77+U77</f>
        <v>1260</v>
      </c>
      <c r="X77" s="186">
        <v>504</v>
      </c>
      <c r="Y77" s="66"/>
      <c r="Z77" s="103"/>
      <c r="AA77" s="181">
        <v>360</v>
      </c>
      <c r="AB77" s="66"/>
      <c r="AC77" s="263">
        <f>X77+AA77</f>
        <v>864</v>
      </c>
      <c r="AD77" s="51"/>
    </row>
    <row r="78" spans="1:30" ht="18.75" customHeight="1" x14ac:dyDescent="0.2">
      <c r="A78" s="387" t="s">
        <v>178</v>
      </c>
      <c r="B78" s="388"/>
      <c r="C78" s="388"/>
      <c r="D78" s="388"/>
      <c r="E78" s="388"/>
      <c r="F78" s="388"/>
      <c r="G78" s="389"/>
      <c r="H78" s="382"/>
      <c r="I78" s="404" t="s">
        <v>103</v>
      </c>
      <c r="J78" s="405"/>
      <c r="K78" s="406"/>
      <c r="L78" s="187"/>
      <c r="M78" s="65"/>
      <c r="N78" s="163"/>
      <c r="O78" s="182"/>
      <c r="P78" s="163"/>
      <c r="Q78" s="264">
        <v>0</v>
      </c>
      <c r="R78" s="126"/>
      <c r="S78" s="65"/>
      <c r="T78" s="163"/>
      <c r="U78" s="182">
        <v>36</v>
      </c>
      <c r="V78" s="65"/>
      <c r="W78" s="264">
        <v>36</v>
      </c>
      <c r="X78" s="187">
        <v>36</v>
      </c>
      <c r="Y78" s="65"/>
      <c r="Z78" s="163"/>
      <c r="AA78" s="182">
        <v>72</v>
      </c>
      <c r="AB78" s="65"/>
      <c r="AC78" s="264">
        <v>108</v>
      </c>
      <c r="AD78" s="51"/>
    </row>
    <row r="79" spans="1:30" ht="29.25" customHeight="1" x14ac:dyDescent="0.2">
      <c r="A79" s="387" t="s">
        <v>110</v>
      </c>
      <c r="B79" s="388"/>
      <c r="C79" s="388"/>
      <c r="D79" s="388"/>
      <c r="E79" s="388"/>
      <c r="F79" s="388"/>
      <c r="G79" s="389"/>
      <c r="H79" s="382"/>
      <c r="I79" s="407" t="s">
        <v>104</v>
      </c>
      <c r="J79" s="408"/>
      <c r="K79" s="409"/>
      <c r="L79" s="187"/>
      <c r="M79" s="65"/>
      <c r="N79" s="163"/>
      <c r="O79" s="182"/>
      <c r="P79" s="163"/>
      <c r="Q79" s="264">
        <v>0</v>
      </c>
      <c r="R79" s="126"/>
      <c r="S79" s="65"/>
      <c r="T79" s="163"/>
      <c r="U79" s="182">
        <v>108</v>
      </c>
      <c r="V79" s="65"/>
      <c r="W79" s="264">
        <v>108</v>
      </c>
      <c r="X79" s="187">
        <v>36</v>
      </c>
      <c r="Y79" s="65"/>
      <c r="Z79" s="163"/>
      <c r="AA79" s="182">
        <v>72</v>
      </c>
      <c r="AB79" s="65"/>
      <c r="AC79" s="264">
        <v>108</v>
      </c>
      <c r="AD79" s="51"/>
    </row>
    <row r="80" spans="1:30" ht="57.75" customHeight="1" x14ac:dyDescent="0.2">
      <c r="A80" s="456" t="s">
        <v>149</v>
      </c>
      <c r="B80" s="457"/>
      <c r="C80" s="457"/>
      <c r="D80" s="457"/>
      <c r="E80" s="457"/>
      <c r="F80" s="457"/>
      <c r="G80" s="458"/>
      <c r="H80" s="382"/>
      <c r="I80" s="410" t="s">
        <v>107</v>
      </c>
      <c r="J80" s="411"/>
      <c r="K80" s="412"/>
      <c r="L80" s="187"/>
      <c r="M80" s="65"/>
      <c r="N80" s="163"/>
      <c r="O80" s="182"/>
      <c r="P80" s="163"/>
      <c r="Q80" s="264"/>
      <c r="R80" s="126"/>
      <c r="S80" s="65"/>
      <c r="T80" s="163"/>
      <c r="U80" s="182"/>
      <c r="V80" s="65"/>
      <c r="W80" s="264"/>
      <c r="X80" s="187"/>
      <c r="Y80" s="65"/>
      <c r="Z80" s="163"/>
      <c r="AA80" s="182">
        <v>144</v>
      </c>
      <c r="AB80" s="65"/>
      <c r="AC80" s="264">
        <v>144</v>
      </c>
      <c r="AD80" s="51"/>
    </row>
    <row r="81" spans="1:30" ht="36.75" customHeight="1" x14ac:dyDescent="0.2">
      <c r="A81" s="157"/>
      <c r="B81" s="93"/>
      <c r="C81" s="51"/>
      <c r="D81" s="64"/>
      <c r="E81" s="64"/>
      <c r="F81" s="94"/>
      <c r="G81" s="116"/>
      <c r="H81" s="382"/>
      <c r="I81" s="407" t="s">
        <v>105</v>
      </c>
      <c r="J81" s="408"/>
      <c r="K81" s="409"/>
      <c r="L81" s="188">
        <v>0</v>
      </c>
      <c r="M81" s="154"/>
      <c r="N81" s="179"/>
      <c r="O81" s="184">
        <v>3</v>
      </c>
      <c r="P81" s="179"/>
      <c r="Q81" s="265">
        <v>3</v>
      </c>
      <c r="R81" s="260">
        <v>2</v>
      </c>
      <c r="S81" s="154"/>
      <c r="T81" s="179"/>
      <c r="U81" s="184">
        <v>3</v>
      </c>
      <c r="V81" s="154"/>
      <c r="W81" s="265">
        <v>5</v>
      </c>
      <c r="X81" s="188">
        <v>3</v>
      </c>
      <c r="Y81" s="154"/>
      <c r="Z81" s="179"/>
      <c r="AA81" s="184">
        <v>2</v>
      </c>
      <c r="AB81" s="154"/>
      <c r="AC81" s="265">
        <v>5</v>
      </c>
      <c r="AD81" s="51"/>
    </row>
    <row r="82" spans="1:30" x14ac:dyDescent="0.2">
      <c r="A82" s="390" t="s">
        <v>100</v>
      </c>
      <c r="B82" s="391"/>
      <c r="C82" s="391"/>
      <c r="D82" s="391"/>
      <c r="E82" s="391"/>
      <c r="F82" s="391"/>
      <c r="G82" s="392"/>
      <c r="H82" s="382"/>
      <c r="I82" s="404" t="s">
        <v>108</v>
      </c>
      <c r="J82" s="405"/>
      <c r="K82" s="406"/>
      <c r="L82" s="188">
        <v>1</v>
      </c>
      <c r="M82" s="154"/>
      <c r="N82" s="179"/>
      <c r="O82" s="184">
        <v>8</v>
      </c>
      <c r="P82" s="179"/>
      <c r="Q82" s="265">
        <v>9</v>
      </c>
      <c r="R82" s="260">
        <v>4</v>
      </c>
      <c r="S82" s="154"/>
      <c r="T82" s="179"/>
      <c r="U82" s="184">
        <v>6</v>
      </c>
      <c r="V82" s="154"/>
      <c r="W82" s="265">
        <v>10</v>
      </c>
      <c r="X82" s="188">
        <v>4</v>
      </c>
      <c r="Y82" s="154"/>
      <c r="Z82" s="179"/>
      <c r="AA82" s="184">
        <v>6</v>
      </c>
      <c r="AB82" s="154"/>
      <c r="AC82" s="265">
        <v>10</v>
      </c>
      <c r="AD82" s="51"/>
    </row>
    <row r="83" spans="1:30" ht="13.5" thickBot="1" x14ac:dyDescent="0.25">
      <c r="A83" s="393" t="s">
        <v>101</v>
      </c>
      <c r="B83" s="394"/>
      <c r="C83" s="394"/>
      <c r="D83" s="394"/>
      <c r="E83" s="394"/>
      <c r="F83" s="394"/>
      <c r="G83" s="395"/>
      <c r="H83" s="383"/>
      <c r="I83" s="446" t="s">
        <v>106</v>
      </c>
      <c r="J83" s="447"/>
      <c r="K83" s="448"/>
      <c r="L83" s="189">
        <v>0</v>
      </c>
      <c r="M83" s="155"/>
      <c r="N83" s="180"/>
      <c r="O83" s="185">
        <v>0</v>
      </c>
      <c r="P83" s="180"/>
      <c r="Q83" s="266">
        <v>0</v>
      </c>
      <c r="R83" s="261">
        <v>0</v>
      </c>
      <c r="S83" s="155"/>
      <c r="T83" s="180"/>
      <c r="U83" s="185">
        <v>0</v>
      </c>
      <c r="V83" s="155"/>
      <c r="W83" s="266">
        <v>0</v>
      </c>
      <c r="X83" s="189">
        <v>0</v>
      </c>
      <c r="Y83" s="155"/>
      <c r="Z83" s="180"/>
      <c r="AA83" s="185">
        <v>0</v>
      </c>
      <c r="AB83" s="155"/>
      <c r="AC83" s="266">
        <v>0</v>
      </c>
      <c r="AD83" s="51"/>
    </row>
    <row r="84" spans="1:30" ht="30" customHeight="1" x14ac:dyDescent="0.2">
      <c r="A84" s="375" t="s">
        <v>155</v>
      </c>
      <c r="B84" s="375"/>
      <c r="C84" s="375"/>
      <c r="D84" s="375"/>
      <c r="E84" s="375"/>
      <c r="F84" s="375"/>
      <c r="G84" s="375"/>
      <c r="H84" s="375"/>
      <c r="I84" s="64"/>
      <c r="J84" s="64"/>
      <c r="K84" s="64"/>
      <c r="L84" s="64"/>
      <c r="M84" s="64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</row>
    <row r="85" spans="1:30" x14ac:dyDescent="0.2">
      <c r="A85" s="93"/>
      <c r="B85" s="93"/>
      <c r="C85" s="51"/>
      <c r="D85" s="64"/>
      <c r="E85" s="64"/>
      <c r="F85" s="94"/>
      <c r="G85" s="64"/>
      <c r="H85" s="64"/>
      <c r="I85" s="64"/>
      <c r="J85" s="64"/>
      <c r="K85" s="64"/>
      <c r="L85" s="64"/>
      <c r="M85" s="64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</row>
    <row r="86" spans="1:30" x14ac:dyDescent="0.2">
      <c r="A86" s="93"/>
      <c r="B86" s="93"/>
      <c r="C86" s="51"/>
      <c r="D86" s="64"/>
      <c r="E86" s="64"/>
      <c r="F86" s="94"/>
      <c r="G86" s="64"/>
      <c r="H86" s="64"/>
      <c r="I86" s="64"/>
      <c r="J86" s="64"/>
      <c r="K86" s="64"/>
      <c r="L86" s="64"/>
      <c r="M86" s="64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</row>
    <row r="87" spans="1:30" x14ac:dyDescent="0.2">
      <c r="A87" s="93"/>
      <c r="B87" s="93"/>
      <c r="C87" s="51"/>
      <c r="D87" s="64"/>
      <c r="E87" s="64"/>
      <c r="F87" s="94"/>
      <c r="G87" s="64"/>
      <c r="H87" s="64"/>
      <c r="I87" s="64"/>
      <c r="J87" s="64"/>
      <c r="K87" s="64"/>
      <c r="L87" s="64"/>
      <c r="M87" s="64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</row>
    <row r="88" spans="1:30" x14ac:dyDescent="0.2">
      <c r="A88" s="93"/>
      <c r="B88" s="93"/>
      <c r="C88" s="51"/>
      <c r="D88" s="64"/>
      <c r="E88" s="64"/>
      <c r="F88" s="94"/>
      <c r="G88" s="64"/>
      <c r="H88" s="64"/>
      <c r="I88" s="64"/>
      <c r="J88" s="64"/>
      <c r="K88" s="64"/>
      <c r="L88" s="64"/>
      <c r="M88" s="64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</row>
    <row r="89" spans="1:30" x14ac:dyDescent="0.2">
      <c r="A89" s="93"/>
      <c r="B89" s="93"/>
      <c r="C89" s="51"/>
      <c r="D89" s="64"/>
      <c r="E89" s="64"/>
      <c r="F89" s="94"/>
      <c r="G89" s="64"/>
      <c r="H89" s="64"/>
      <c r="I89" s="64"/>
      <c r="J89" s="64"/>
      <c r="K89" s="64"/>
      <c r="L89" s="64"/>
      <c r="M89" s="64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</row>
    <row r="90" spans="1:30" x14ac:dyDescent="0.2">
      <c r="A90" s="93"/>
      <c r="B90" s="93"/>
      <c r="C90" s="51"/>
      <c r="D90" s="64"/>
      <c r="E90" s="64"/>
      <c r="F90" s="94"/>
      <c r="G90" s="64"/>
      <c r="H90" s="64"/>
      <c r="I90" s="64"/>
      <c r="J90" s="64"/>
      <c r="K90" s="64"/>
      <c r="L90" s="64"/>
      <c r="M90" s="64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</row>
    <row r="91" spans="1:30" x14ac:dyDescent="0.2">
      <c r="A91" s="93"/>
      <c r="B91" s="93"/>
      <c r="C91" s="51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</row>
    <row r="92" spans="1:30" x14ac:dyDescent="0.2">
      <c r="A92" s="93"/>
      <c r="B92" s="93"/>
      <c r="C92" s="51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</row>
    <row r="93" spans="1:30" x14ac:dyDescent="0.2">
      <c r="A93" s="93"/>
      <c r="B93" s="93"/>
      <c r="C93" s="51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1:30" x14ac:dyDescent="0.2">
      <c r="D94" s="63"/>
      <c r="E94" s="63"/>
      <c r="F94" s="63"/>
      <c r="G94" s="63"/>
      <c r="H94" s="63"/>
      <c r="I94" s="63"/>
      <c r="J94" s="63"/>
      <c r="K94" s="63"/>
      <c r="L94" s="63"/>
      <c r="M94" s="63"/>
    </row>
    <row r="95" spans="1:30" x14ac:dyDescent="0.2">
      <c r="D95" s="63"/>
      <c r="E95" s="63"/>
      <c r="F95" s="63"/>
      <c r="G95" s="63"/>
      <c r="H95" s="63"/>
      <c r="I95" s="63"/>
      <c r="J95" s="63"/>
      <c r="K95" s="63"/>
      <c r="L95" s="63"/>
      <c r="M95" s="63"/>
    </row>
    <row r="96" spans="1:30" x14ac:dyDescent="0.2">
      <c r="D96" s="63"/>
      <c r="E96" s="63"/>
      <c r="F96" s="63"/>
      <c r="G96" s="63"/>
      <c r="H96" s="63"/>
      <c r="I96" s="63"/>
      <c r="J96" s="63"/>
      <c r="K96" s="63"/>
      <c r="L96" s="63"/>
      <c r="M96" s="63"/>
    </row>
    <row r="97" spans="4:13" x14ac:dyDescent="0.2">
      <c r="D97" s="63"/>
      <c r="E97" s="63"/>
      <c r="F97" s="63"/>
      <c r="G97" s="63"/>
      <c r="H97" s="63"/>
      <c r="I97" s="63"/>
      <c r="J97" s="63"/>
      <c r="K97" s="63"/>
      <c r="L97" s="63"/>
      <c r="M97" s="63"/>
    </row>
    <row r="98" spans="4:13" x14ac:dyDescent="0.2">
      <c r="D98" s="63"/>
      <c r="E98" s="63"/>
      <c r="F98" s="63"/>
      <c r="G98" s="63"/>
      <c r="H98" s="63"/>
      <c r="I98" s="63"/>
      <c r="J98" s="63"/>
      <c r="K98" s="63"/>
      <c r="L98" s="63"/>
      <c r="M98" s="63"/>
    </row>
    <row r="99" spans="4:13" x14ac:dyDescent="0.2">
      <c r="D99" s="63"/>
      <c r="E99" s="63"/>
      <c r="F99" s="63"/>
      <c r="G99" s="63"/>
      <c r="H99" s="63"/>
      <c r="I99" s="63"/>
      <c r="J99" s="63"/>
      <c r="K99" s="63"/>
      <c r="L99" s="63"/>
      <c r="M99" s="63"/>
    </row>
    <row r="100" spans="4:13" x14ac:dyDescent="0.2">
      <c r="D100" s="63"/>
      <c r="E100" s="63"/>
      <c r="F100" s="63"/>
      <c r="G100" s="63"/>
      <c r="H100" s="63"/>
      <c r="I100" s="63"/>
      <c r="J100" s="63"/>
      <c r="K100" s="63"/>
      <c r="L100" s="63"/>
      <c r="M100" s="63"/>
    </row>
    <row r="101" spans="4:13" x14ac:dyDescent="0.2">
      <c r="D101" s="63"/>
      <c r="E101" s="63"/>
      <c r="F101" s="63"/>
      <c r="G101" s="63"/>
      <c r="H101" s="63"/>
      <c r="I101" s="63"/>
      <c r="J101" s="63"/>
      <c r="K101" s="63"/>
      <c r="L101" s="63"/>
      <c r="M101" s="63"/>
    </row>
    <row r="102" spans="4:13" x14ac:dyDescent="0.2">
      <c r="D102" s="63"/>
      <c r="E102" s="63"/>
      <c r="F102" s="63"/>
      <c r="G102" s="63"/>
      <c r="H102" s="63"/>
      <c r="I102" s="63"/>
      <c r="J102" s="63"/>
      <c r="K102" s="63"/>
      <c r="L102" s="63"/>
      <c r="M102" s="63"/>
    </row>
    <row r="103" spans="4:13" x14ac:dyDescent="0.2">
      <c r="D103" s="63"/>
      <c r="E103" s="63"/>
      <c r="F103" s="63"/>
      <c r="G103" s="63"/>
      <c r="H103" s="63"/>
      <c r="I103" s="63"/>
      <c r="J103" s="63"/>
      <c r="K103" s="63"/>
      <c r="L103" s="63"/>
      <c r="M103" s="63"/>
    </row>
  </sheetData>
  <mergeCells count="57">
    <mergeCell ref="T1:AC1"/>
    <mergeCell ref="I81:K81"/>
    <mergeCell ref="I83:K83"/>
    <mergeCell ref="I82:K82"/>
    <mergeCell ref="I77:K77"/>
    <mergeCell ref="AB8:AC8"/>
    <mergeCell ref="G4:K4"/>
    <mergeCell ref="S8:T8"/>
    <mergeCell ref="U8:U9"/>
    <mergeCell ref="A79:G79"/>
    <mergeCell ref="A80:G80"/>
    <mergeCell ref="L8:L9"/>
    <mergeCell ref="M8:N8"/>
    <mergeCell ref="F4:F9"/>
    <mergeCell ref="L6:N6"/>
    <mergeCell ref="L7:M7"/>
    <mergeCell ref="B2:C2"/>
    <mergeCell ref="L5:Q5"/>
    <mergeCell ref="O7:P7"/>
    <mergeCell ref="R5:W5"/>
    <mergeCell ref="U6:W6"/>
    <mergeCell ref="G5:H8"/>
    <mergeCell ref="B4:B9"/>
    <mergeCell ref="D4:E8"/>
    <mergeCell ref="O6:Q6"/>
    <mergeCell ref="R6:T6"/>
    <mergeCell ref="V8:W8"/>
    <mergeCell ref="R8:R9"/>
    <mergeCell ref="U7:V7"/>
    <mergeCell ref="X5:AC5"/>
    <mergeCell ref="I6:I8"/>
    <mergeCell ref="J6:J8"/>
    <mergeCell ref="K6:K8"/>
    <mergeCell ref="X7:Y7"/>
    <mergeCell ref="O8:O9"/>
    <mergeCell ref="P8:Q8"/>
    <mergeCell ref="R7:S7"/>
    <mergeCell ref="X6:Z6"/>
    <mergeCell ref="AA6:AC6"/>
    <mergeCell ref="X8:X9"/>
    <mergeCell ref="Y8:Z8"/>
    <mergeCell ref="AA8:AA9"/>
    <mergeCell ref="AA7:AB7"/>
    <mergeCell ref="A84:H84"/>
    <mergeCell ref="I5:K5"/>
    <mergeCell ref="C4:C9"/>
    <mergeCell ref="H77:H83"/>
    <mergeCell ref="A77:G77"/>
    <mergeCell ref="A78:G78"/>
    <mergeCell ref="A82:G82"/>
    <mergeCell ref="A83:G83"/>
    <mergeCell ref="A75:B75"/>
    <mergeCell ref="A4:A9"/>
    <mergeCell ref="I76:K76"/>
    <mergeCell ref="I78:K78"/>
    <mergeCell ref="I79:K79"/>
    <mergeCell ref="I80:K80"/>
  </mergeCells>
  <phoneticPr fontId="0" type="noConversion"/>
  <conditionalFormatting sqref="K22:K23">
    <cfRule type="expression" dxfId="0" priority="1" stopIfTrue="1">
      <formula>AND($K22&lt;$J22-$J22*Допустимое_уменьшение_нагрузки_меньше_32_часов_для_некоторых_циклов,$J22&gt;0)</formula>
    </cfRule>
  </conditionalFormatting>
  <pageMargins left="0.47244094488188981" right="0" top="0.23" bottom="0.27559055118110237" header="0" footer="0"/>
  <pageSetup paperSize="9" scale="55" fitToHeight="2" orientation="landscape" r:id="rId1"/>
  <headerFooter alignWithMargins="0"/>
  <rowBreaks count="1" manualBreakCount="1">
    <brk id="67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план</vt:lpstr>
      <vt:lpstr>план!Область_печати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</cp:lastModifiedBy>
  <cp:lastPrinted>2017-09-04T17:13:03Z</cp:lastPrinted>
  <dcterms:created xsi:type="dcterms:W3CDTF">1996-10-08T23:32:33Z</dcterms:created>
  <dcterms:modified xsi:type="dcterms:W3CDTF">2018-06-29T09:46:47Z</dcterms:modified>
</cp:coreProperties>
</file>