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Документы\Разное\Домбровский\2017\11 класс\"/>
    </mc:Choice>
  </mc:AlternateContent>
  <bookViews>
    <workbookView xWindow="270" yWindow="210" windowWidth="12675" windowHeight="7185"/>
  </bookViews>
  <sheets>
    <sheet name="Лист1" sheetId="1" r:id="rId1"/>
    <sheet name="план" sheetId="3" r:id="rId2"/>
  </sheets>
  <externalReferences>
    <externalReference r:id="rId3"/>
  </externalReferences>
  <definedNames>
    <definedName name="Допустимое_уменьшение_нагрузки_меньше_32_часов_для_некоторых_циклов">[1]Рабочий!$AA$12</definedName>
    <definedName name="_xlnm.Print_Area" localSheetId="1">план!$A$1:$W$71</definedName>
    <definedName name="ОбязУчебНагрузка">[1]Нормы!$B$3</definedName>
  </definedNames>
  <calcPr calcId="162913"/>
</workbook>
</file>

<file path=xl/calcChain.xml><?xml version="1.0" encoding="utf-8"?>
<calcChain xmlns="http://schemas.openxmlformats.org/spreadsheetml/2006/main">
  <c r="J53" i="3" l="1"/>
  <c r="H53" i="3"/>
  <c r="J49" i="3"/>
  <c r="I49" i="3"/>
  <c r="H49" i="3"/>
  <c r="J48" i="3"/>
  <c r="J47" i="3" s="1"/>
  <c r="H48" i="3"/>
  <c r="J44" i="3"/>
  <c r="I44" i="3"/>
  <c r="H44" i="3"/>
  <c r="J43" i="3"/>
  <c r="H43" i="3"/>
  <c r="J42" i="3"/>
  <c r="I42" i="3"/>
  <c r="H42" i="3"/>
  <c r="H37" i="3"/>
  <c r="J37" i="3"/>
  <c r="H38" i="3"/>
  <c r="J38" i="3"/>
  <c r="J36" i="3"/>
  <c r="I36" i="3"/>
  <c r="H36" i="3"/>
  <c r="J35" i="3"/>
  <c r="H35" i="3"/>
  <c r="H24" i="3"/>
  <c r="J24" i="3"/>
  <c r="H25" i="3"/>
  <c r="J25" i="3"/>
  <c r="H26" i="3"/>
  <c r="I26" i="3"/>
  <c r="J26" i="3"/>
  <c r="H27" i="3"/>
  <c r="I27" i="3" s="1"/>
  <c r="J27" i="3"/>
  <c r="H28" i="3"/>
  <c r="I28" i="3" s="1"/>
  <c r="J28" i="3"/>
  <c r="H29" i="3"/>
  <c r="J29" i="3"/>
  <c r="H30" i="3"/>
  <c r="I30" i="3"/>
  <c r="J30" i="3"/>
  <c r="H31" i="3"/>
  <c r="I31" i="3" s="1"/>
  <c r="J31" i="3"/>
  <c r="H32" i="3"/>
  <c r="J32" i="3"/>
  <c r="J23" i="3"/>
  <c r="I23" i="3"/>
  <c r="H23" i="3"/>
  <c r="J22" i="3"/>
  <c r="H22" i="3"/>
  <c r="F22" i="3" s="1"/>
  <c r="J19" i="3"/>
  <c r="I19" i="3"/>
  <c r="H19" i="3"/>
  <c r="J18" i="3"/>
  <c r="J17" i="3" s="1"/>
  <c r="H18" i="3"/>
  <c r="H14" i="3"/>
  <c r="J14" i="3"/>
  <c r="H15" i="3"/>
  <c r="J15" i="3"/>
  <c r="H16" i="3"/>
  <c r="I16" i="3"/>
  <c r="J16" i="3"/>
  <c r="J13" i="3"/>
  <c r="H13" i="3"/>
  <c r="I13" i="3" s="1"/>
  <c r="H12" i="3"/>
  <c r="J12" i="3"/>
  <c r="R41" i="3"/>
  <c r="Q64" i="3"/>
  <c r="O21" i="3"/>
  <c r="O17" i="3"/>
  <c r="O11" i="3"/>
  <c r="L47" i="3"/>
  <c r="O47" i="3"/>
  <c r="W64" i="3"/>
  <c r="H55" i="3"/>
  <c r="H54" i="3"/>
  <c r="H51" i="3"/>
  <c r="H50" i="3"/>
  <c r="H46" i="3"/>
  <c r="H45" i="3"/>
  <c r="E55" i="3"/>
  <c r="E54" i="3"/>
  <c r="E51" i="3"/>
  <c r="E50" i="3"/>
  <c r="E46" i="3"/>
  <c r="E45" i="3"/>
  <c r="H40" i="3"/>
  <c r="E40" i="3" s="1"/>
  <c r="H39" i="3"/>
  <c r="E39" i="3"/>
  <c r="R21" i="3"/>
  <c r="U21" i="3"/>
  <c r="R34" i="3"/>
  <c r="U34" i="3"/>
  <c r="R11" i="3"/>
  <c r="R17" i="3"/>
  <c r="E35" i="3"/>
  <c r="E38" i="3"/>
  <c r="F38" i="3" s="1"/>
  <c r="O52" i="3"/>
  <c r="U11" i="3"/>
  <c r="E30" i="3"/>
  <c r="F30" i="3" s="1"/>
  <c r="E29" i="3"/>
  <c r="F29" i="3" s="1"/>
  <c r="E23" i="3"/>
  <c r="F23" i="3" s="1"/>
  <c r="E25" i="3"/>
  <c r="F25" i="3" s="1"/>
  <c r="E12" i="3"/>
  <c r="E13" i="3"/>
  <c r="F13" i="3" s="1"/>
  <c r="E15" i="3"/>
  <c r="F15" i="3" s="1"/>
  <c r="E19" i="3"/>
  <c r="E32" i="3"/>
  <c r="F32" i="3" s="1"/>
  <c r="E49" i="3"/>
  <c r="F49" i="3" s="1"/>
  <c r="E48" i="3"/>
  <c r="O34" i="3"/>
  <c r="O41" i="3"/>
  <c r="L11" i="3"/>
  <c r="L17" i="3"/>
  <c r="L21" i="3"/>
  <c r="L34" i="3"/>
  <c r="L41" i="3"/>
  <c r="L52" i="3"/>
  <c r="M34" i="3"/>
  <c r="N34" i="3"/>
  <c r="P34" i="3"/>
  <c r="Q34" i="3"/>
  <c r="S34" i="3"/>
  <c r="T34" i="3"/>
  <c r="V34" i="3"/>
  <c r="W34" i="3"/>
  <c r="N41" i="3"/>
  <c r="N47" i="3"/>
  <c r="N52" i="3"/>
  <c r="N21" i="3"/>
  <c r="N11" i="3"/>
  <c r="N17" i="3"/>
  <c r="M41" i="3"/>
  <c r="M47" i="3"/>
  <c r="M33" i="3" s="1"/>
  <c r="M52" i="3"/>
  <c r="P41" i="3"/>
  <c r="P47" i="3"/>
  <c r="P52" i="3"/>
  <c r="Q41" i="3"/>
  <c r="Q47" i="3"/>
  <c r="Q52" i="3"/>
  <c r="R47" i="3"/>
  <c r="R52" i="3"/>
  <c r="S41" i="3"/>
  <c r="S47" i="3"/>
  <c r="S52" i="3"/>
  <c r="T41" i="3"/>
  <c r="T47" i="3"/>
  <c r="T52" i="3"/>
  <c r="U41" i="3"/>
  <c r="U47" i="3"/>
  <c r="U52" i="3"/>
  <c r="V41" i="3"/>
  <c r="V47" i="3"/>
  <c r="V52" i="3"/>
  <c r="W41" i="3"/>
  <c r="W47" i="3"/>
  <c r="W52" i="3"/>
  <c r="K34" i="3"/>
  <c r="K41" i="3"/>
  <c r="K47" i="3"/>
  <c r="K52" i="3"/>
  <c r="J41" i="3"/>
  <c r="J52" i="3"/>
  <c r="K21" i="3"/>
  <c r="M21" i="3"/>
  <c r="P21" i="3"/>
  <c r="Q21" i="3"/>
  <c r="S21" i="3"/>
  <c r="T21" i="3"/>
  <c r="V21" i="3"/>
  <c r="W21" i="3"/>
  <c r="H17" i="3"/>
  <c r="U17" i="3"/>
  <c r="M11" i="3"/>
  <c r="M17" i="3"/>
  <c r="P11" i="3"/>
  <c r="P17" i="3"/>
  <c r="Q11" i="3"/>
  <c r="Q17" i="3"/>
  <c r="S11" i="3"/>
  <c r="S17" i="3"/>
  <c r="T11" i="3"/>
  <c r="T17" i="3"/>
  <c r="V11" i="3"/>
  <c r="V17" i="3"/>
  <c r="W11" i="3"/>
  <c r="W17" i="3"/>
  <c r="K17" i="3"/>
  <c r="K11" i="3"/>
  <c r="F16" i="3"/>
  <c r="F26" i="3"/>
  <c r="E17" i="3"/>
  <c r="F19" i="3"/>
  <c r="E44" i="3"/>
  <c r="F44" i="3" s="1"/>
  <c r="E36" i="3"/>
  <c r="F36" i="3" s="1"/>
  <c r="T20" i="3" l="1"/>
  <c r="U58" i="3"/>
  <c r="I14" i="3"/>
  <c r="E14" i="3"/>
  <c r="F14" i="3" s="1"/>
  <c r="I22" i="3"/>
  <c r="I37" i="3"/>
  <c r="E37" i="3"/>
  <c r="F37" i="3" s="1"/>
  <c r="I43" i="3"/>
  <c r="E43" i="3"/>
  <c r="F43" i="3" s="1"/>
  <c r="I53" i="3"/>
  <c r="I52" i="3" s="1"/>
  <c r="H52" i="3"/>
  <c r="E52" i="3" s="1"/>
  <c r="F52" i="3" s="1"/>
  <c r="E53" i="3"/>
  <c r="F53" i="3" s="1"/>
  <c r="S33" i="3"/>
  <c r="S20" i="3" s="1"/>
  <c r="P33" i="3"/>
  <c r="W33" i="3"/>
  <c r="W20" i="3" s="1"/>
  <c r="T33" i="3"/>
  <c r="H34" i="3"/>
  <c r="H41" i="3"/>
  <c r="H33" i="3" s="1"/>
  <c r="H20" i="3" s="1"/>
  <c r="J11" i="3"/>
  <c r="I32" i="3"/>
  <c r="I24" i="3"/>
  <c r="I48" i="3"/>
  <c r="H47" i="3"/>
  <c r="U33" i="3"/>
  <c r="U20" i="3" s="1"/>
  <c r="Q33" i="3"/>
  <c r="I15" i="3"/>
  <c r="I18" i="3"/>
  <c r="I29" i="3"/>
  <c r="I25" i="3"/>
  <c r="I35" i="3"/>
  <c r="I38" i="3"/>
  <c r="H21" i="3"/>
  <c r="F27" i="3"/>
  <c r="F17" i="3"/>
  <c r="P20" i="3"/>
  <c r="J21" i="3"/>
  <c r="M20" i="3"/>
  <c r="Q20" i="3"/>
  <c r="K33" i="3"/>
  <c r="K20" i="3" s="1"/>
  <c r="R33" i="3"/>
  <c r="R20" i="3" s="1"/>
  <c r="R58" i="3" s="1"/>
  <c r="J34" i="3"/>
  <c r="J33" i="3" s="1"/>
  <c r="L33" i="3"/>
  <c r="L20" i="3" s="1"/>
  <c r="L58" i="3" s="1"/>
  <c r="O33" i="3"/>
  <c r="O20" i="3" s="1"/>
  <c r="O58" i="3" s="1"/>
  <c r="E47" i="3"/>
  <c r="F47" i="3" s="1"/>
  <c r="E28" i="3"/>
  <c r="F28" i="3" s="1"/>
  <c r="E42" i="3"/>
  <c r="F48" i="3"/>
  <c r="F24" i="3"/>
  <c r="F18" i="3"/>
  <c r="I12" i="3"/>
  <c r="I17" i="3"/>
  <c r="H11" i="3"/>
  <c r="I47" i="3"/>
  <c r="N33" i="3"/>
  <c r="I34" i="3"/>
  <c r="V33" i="3"/>
  <c r="V20" i="3" s="1"/>
  <c r="I41" i="3"/>
  <c r="N20" i="3"/>
  <c r="I21" i="3"/>
  <c r="F12" i="3"/>
  <c r="F35" i="3"/>
  <c r="E34" i="3"/>
  <c r="E31" i="3"/>
  <c r="E11" i="3" l="1"/>
  <c r="F11" i="3" s="1"/>
  <c r="J20" i="3"/>
  <c r="E41" i="3"/>
  <c r="F41" i="3" s="1"/>
  <c r="F42" i="3"/>
  <c r="I33" i="3"/>
  <c r="I11" i="3"/>
  <c r="H59" i="3"/>
  <c r="E59" i="3" s="1"/>
  <c r="E20" i="3"/>
  <c r="F20" i="3" s="1"/>
  <c r="F34" i="3"/>
  <c r="F33" i="3" s="1"/>
  <c r="I20" i="3"/>
  <c r="F31" i="3"/>
  <c r="E21" i="3"/>
  <c r="F21" i="3" s="1"/>
  <c r="E33" i="3" l="1"/>
</calcChain>
</file>

<file path=xl/sharedStrings.xml><?xml version="1.0" encoding="utf-8"?>
<sst xmlns="http://schemas.openxmlformats.org/spreadsheetml/2006/main" count="193" uniqueCount="143">
  <si>
    <t>Индекс</t>
  </si>
  <si>
    <t>Максимальная учебная нагрузка студентов</t>
  </si>
  <si>
    <t>Самостоятельная учебная нагрузка студентов</t>
  </si>
  <si>
    <t xml:space="preserve">Обязательные учебные занятия </t>
  </si>
  <si>
    <t>Всего</t>
  </si>
  <si>
    <t>1 курс</t>
  </si>
  <si>
    <t>2 курс</t>
  </si>
  <si>
    <t>теоретическое обучение</t>
  </si>
  <si>
    <t>лаб. и практ. занятия</t>
  </si>
  <si>
    <t>1 сем</t>
  </si>
  <si>
    <t>2 сем</t>
  </si>
  <si>
    <t>3 сем</t>
  </si>
  <si>
    <t>4 сем</t>
  </si>
  <si>
    <t>нед</t>
  </si>
  <si>
    <t>В том числе</t>
  </si>
  <si>
    <t>ФГОС СПО</t>
  </si>
  <si>
    <t>Факт</t>
  </si>
  <si>
    <t>Лаб. и практ. занятия</t>
  </si>
  <si>
    <t>Курс. проектир.</t>
  </si>
  <si>
    <t>Иностранный язык</t>
  </si>
  <si>
    <t>История</t>
  </si>
  <si>
    <t>Физическая культура</t>
  </si>
  <si>
    <t>Математика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</si>
  <si>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</si>
  <si>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</si>
  <si>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</si>
  <si>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</si>
  <si>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</si>
  <si>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</si>
  <si>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</si>
  <si>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ОГСЭ.05</t>
  </si>
  <si>
    <t>Русский язык и культура речи</t>
  </si>
  <si>
    <t>ЕН.00</t>
  </si>
  <si>
    <t>ЕН.01</t>
  </si>
  <si>
    <t>ЕН.02</t>
  </si>
  <si>
    <t>Информационные технологии в профессиональной деятельности</t>
  </si>
  <si>
    <t>П.00</t>
  </si>
  <si>
    <t>Профессиональный цикл</t>
  </si>
  <si>
    <t>ОП.00</t>
  </si>
  <si>
    <t>Общепрофессиональные дисциплины</t>
  </si>
  <si>
    <t>Экономика организации</t>
  </si>
  <si>
    <t>Статистика</t>
  </si>
  <si>
    <t>Документационное обеспечение управления</t>
  </si>
  <si>
    <t>Правовое обеспечение профессиональной деятельности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</si>
  <si>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</si>
  <si>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</si>
  <si>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</si>
  <si>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</si>
  <si>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</si>
  <si>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УП.01</t>
  </si>
  <si>
    <t xml:space="preserve">Учебная практика </t>
  </si>
  <si>
    <t>ПП.01</t>
  </si>
  <si>
    <t>Производственная практика (практика по профилю специальности)</t>
  </si>
  <si>
    <t>ПМ.02</t>
  </si>
  <si>
    <t>МДК.02.01</t>
  </si>
  <si>
    <t>МДК.02.02</t>
  </si>
  <si>
    <t>УП.02</t>
  </si>
  <si>
    <t>ПМ.03</t>
  </si>
  <si>
    <t>МДК.03.01</t>
  </si>
  <si>
    <t>УП.03</t>
  </si>
  <si>
    <t>ПП.03</t>
  </si>
  <si>
    <t>ПМ.04</t>
  </si>
  <si>
    <t>МДК.04.01</t>
  </si>
  <si>
    <t>УП.04</t>
  </si>
  <si>
    <t>Выполнение работ по одной или нескольким профессиям рабочих, должностям служащих</t>
  </si>
  <si>
    <t>Итого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</si>
  <si>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</si>
  <si>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</si>
  <si>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</si>
  <si>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</si>
  <si>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</si>
  <si>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</si>
  <si>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</si>
  <si>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</si>
  <si>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</si>
  <si>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</si>
  <si>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</si>
  <si>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Бухгалтерский учёт</t>
  </si>
  <si>
    <t>Логистика</t>
  </si>
  <si>
    <t>МДК.01.02</t>
  </si>
  <si>
    <t>МДК.01.03</t>
  </si>
  <si>
    <t>Организация коммерческой деятельности</t>
  </si>
  <si>
    <t>Организация торговли</t>
  </si>
  <si>
    <t>Организация и проведение экономической и маркетинговой деятельности</t>
  </si>
  <si>
    <t>Анализ финансово-хозяйственной деятельности</t>
  </si>
  <si>
    <t>ПП.04</t>
  </si>
  <si>
    <t>Управление ассортиментом, оценка качества и обеспечение сохраняемости товаров</t>
  </si>
  <si>
    <t>МДК.03.02</t>
  </si>
  <si>
    <t>Теоретические основы товароведения</t>
  </si>
  <si>
    <t>Товароведение продовольственных и непродовольственных товаров</t>
  </si>
  <si>
    <t>Математический и общий естественнонаучный цикл</t>
  </si>
  <si>
    <t>ПП.02</t>
  </si>
  <si>
    <t>курсовых работ (проектов)</t>
  </si>
  <si>
    <t>Формы промежуточной аттестации</t>
  </si>
  <si>
    <t>ПДП</t>
  </si>
  <si>
    <t xml:space="preserve">Преддипломная практика </t>
  </si>
  <si>
    <t>4 нед.</t>
  </si>
  <si>
    <t>ГИА</t>
  </si>
  <si>
    <t>Государственная (итоговая) аттестация</t>
  </si>
  <si>
    <t>6 нед.</t>
  </si>
  <si>
    <t>1.2 Государственные экзамены (при их наличии) - нет</t>
  </si>
  <si>
    <t>наименования:    нет</t>
  </si>
  <si>
    <t>дисциплин и МДК</t>
  </si>
  <si>
    <t xml:space="preserve">экзаменов (в т.ч. экзаменов квалификационных) </t>
  </si>
  <si>
    <t>зачётов</t>
  </si>
  <si>
    <t>дифф. зачётов</t>
  </si>
  <si>
    <t>Организация и управление торгово-сбытовой деятельностью</t>
  </si>
  <si>
    <t>Техническое оснащение торговых организаций и охрана труда</t>
  </si>
  <si>
    <t>Наименование циклов, дисциплин, профессиональных модулей, МДК, практик</t>
  </si>
  <si>
    <t>1. Программа базовой подготовки</t>
  </si>
  <si>
    <t>МДК.01.04</t>
  </si>
  <si>
    <t>Психология и этика деловых отношений</t>
  </si>
  <si>
    <t>3. План учебного процесса</t>
  </si>
  <si>
    <r>
      <t xml:space="preserve"> , </t>
    </r>
    <r>
      <rPr>
        <sz val="10"/>
        <rFont val="Arial Cyr"/>
        <charset val="204"/>
      </rPr>
      <t xml:space="preserve">  ,  Э (3)</t>
    </r>
  </si>
  <si>
    <t>Менеджмент (по отраслям)</t>
  </si>
  <si>
    <t>Стандартизация, метрология и подтверждение соответствия</t>
  </si>
  <si>
    <t>Управление персоналом</t>
  </si>
  <si>
    <t>Организация и технология рекламной деятельности</t>
  </si>
  <si>
    <t>Финансы, налоги и налогообложение</t>
  </si>
  <si>
    <t>МДК.02.03</t>
  </si>
  <si>
    <t>Маркетинг</t>
  </si>
  <si>
    <t>учебной практики (нед.)</t>
  </si>
  <si>
    <t>производственной практики (нед.)</t>
  </si>
  <si>
    <t>преддипломные практики (нед.)</t>
  </si>
  <si>
    <t xml:space="preserve"> ,  ДЗ(2),  </t>
  </si>
  <si>
    <t xml:space="preserve"> ,  ДЗ(1),  </t>
  </si>
  <si>
    <t xml:space="preserve"> ,  ДЗ(3),  </t>
  </si>
  <si>
    <t xml:space="preserve"> ,  ДЗ(4),  </t>
  </si>
  <si>
    <t>Э(к)-(4)</t>
  </si>
  <si>
    <t>Государственная итоговая аттестация</t>
  </si>
  <si>
    <t>Осуществление приёмки и продажи товаров с учётом спроса потребителей</t>
  </si>
  <si>
    <t xml:space="preserve">итого за год </t>
  </si>
  <si>
    <t>Государственная (итоговая) аттестация  (6 нед.)</t>
  </si>
  <si>
    <t>1.1 Выпускная квалификационная работа в форме:
                                                         дипломной работы.
Выполнение дипломной работы с 18.05 по 14.06  (всего 4 нед.)
Защита дипломной работы с 15.06 по 28.06 (всего 2 нед.)</t>
  </si>
  <si>
    <t>*- комплексный дифференцированный зачёт по  учебной и производственной практике в ПМ.01</t>
  </si>
  <si>
    <t xml:space="preserve"> З(1-3) , ДЗ(4),  , </t>
  </si>
  <si>
    <r>
      <t xml:space="preserve"> , </t>
    </r>
    <r>
      <rPr>
        <sz val="10"/>
        <rFont val="Arial Cyr"/>
        <charset val="204"/>
      </rPr>
      <t xml:space="preserve">  ,  Э(3)</t>
    </r>
  </si>
  <si>
    <r>
      <t xml:space="preserve"> , </t>
    </r>
    <r>
      <rPr>
        <sz val="10"/>
        <rFont val="Arial Cyr"/>
        <charset val="204"/>
      </rPr>
      <t xml:space="preserve">  ,  Э (2)</t>
    </r>
  </si>
  <si>
    <r>
      <t xml:space="preserve"> , </t>
    </r>
    <r>
      <rPr>
        <sz val="10"/>
        <rFont val="Arial Cyr"/>
        <charset val="204"/>
      </rPr>
      <t xml:space="preserve">  ,  Э (1)</t>
    </r>
  </si>
  <si>
    <t xml:space="preserve"> ,  ДЗ(4)*,  </t>
  </si>
  <si>
    <t>Э(к)-(3)</t>
  </si>
  <si>
    <t>Э(к)-(2)</t>
  </si>
  <si>
    <t>Консультации  из расчета 4 часа на одного обучающегося на каждый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</si>
</sst>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_р_."/>
  </numFmts>
  <fonts count="26" x14ac:knownFonts="1">
    <font>
      <sz val="10"/>
      <name val="Arial"/>
    </font>
    <font>
      <sz val="10"/>
      <name val="Arial"/>
      <family val="2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b/>
      <sz val="9"/>
      <color indexed="18"/>
      <name val="Arial Cyr"/>
      <charset val="204"/>
    </font>
    <font>
      <b/>
      <sz val="8"/>
      <name val="Arial Cyr"/>
      <charset val="204"/>
    </font>
    <font>
      <sz val="10"/>
      <name val="Arial Cyr"/>
      <family val="2"/>
      <charset val="204"/>
    </font>
    <font>
      <b/>
      <sz val="10"/>
      <color indexed="18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18"/>
      <name val="Arial"/>
      <family val="2"/>
      <charset val="204"/>
    </font>
    <font>
      <sz val="10"/>
      <name val="Arial"/>
      <family val="2"/>
      <charset val="204"/>
    </font>
    <font>
      <sz val="11"/>
      <color indexed="18"/>
      <name val="Arial"/>
      <family val="2"/>
      <charset val="204"/>
    </font>
    <font>
      <b/>
      <sz val="11"/>
      <color indexed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22"/>
      <name val="Arial"/>
      <family val="2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9"/>
      <name val="Arial Cyr"/>
      <family val="2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0"/>
      <name val="Arial"/>
      <family val="2"/>
      <charset val="204"/>
    </font>
    <font>
      <sz val="8"/>
      <color indexed="44"/>
      <name val="Arial"/>
      <family val="2"/>
      <charset val="204"/>
    </font>
    <font>
      <sz val="10"/>
      <name val="Symbol"/>
      <family val="1"/>
      <charset val="2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5">
    <xf numFmtId="0" fontId="0" fillId="0" borderId="0" xfId="0"/>
    <xf numFmtId="49" fontId="2" fillId="0" borderId="1" xfId="0" applyNumberFormat="1" applyFont="1" applyBorder="1" applyAlignment="1" applyProtection="1">
      <alignment horizontal="left" wrapText="1"/>
      <protection hidden="1"/>
    </xf>
    <xf numFmtId="0" fontId="0" fillId="0" borderId="0" xfId="0" applyAlignment="1">
      <alignment horizontal="left" wrapText="1"/>
    </xf>
    <xf numFmtId="49" fontId="6" fillId="2" borderId="3" xfId="0" applyNumberFormat="1" applyFont="1" applyFill="1" applyBorder="1" applyAlignment="1" applyProtection="1">
      <alignment horizontal="left" vertical="center"/>
      <protection hidden="1"/>
    </xf>
    <xf numFmtId="49" fontId="6" fillId="3" borderId="4" xfId="0" applyNumberFormat="1" applyFont="1" applyFill="1" applyBorder="1" applyAlignment="1" applyProtection="1">
      <alignment horizontal="left" vertical="top" wrapText="1"/>
    </xf>
    <xf numFmtId="49" fontId="6" fillId="3" borderId="5" xfId="0" applyNumberFormat="1" applyFont="1" applyFill="1" applyBorder="1" applyAlignment="1" applyProtection="1">
      <alignment horizontal="left" vertical="top" wrapText="1"/>
    </xf>
    <xf numFmtId="49" fontId="6" fillId="2" borderId="6" xfId="0" applyNumberFormat="1" applyFont="1" applyFill="1" applyBorder="1" applyAlignment="1" applyProtection="1">
      <alignment horizontal="left" vertical="center"/>
      <protection hidden="1"/>
    </xf>
    <xf numFmtId="49" fontId="6" fillId="3" borderId="7" xfId="0" applyNumberFormat="1" applyFont="1" applyFill="1" applyBorder="1" applyAlignment="1" applyProtection="1">
      <alignment horizontal="left" vertical="top" wrapText="1"/>
    </xf>
    <xf numFmtId="49" fontId="6" fillId="2" borderId="8" xfId="0" applyNumberFormat="1" applyFont="1" applyFill="1" applyBorder="1" applyAlignment="1" applyProtection="1">
      <alignment horizontal="left" vertical="center"/>
      <protection hidden="1"/>
    </xf>
    <xf numFmtId="49" fontId="6" fillId="3" borderId="9" xfId="0" applyNumberFormat="1" applyFont="1" applyFill="1" applyBorder="1" applyAlignment="1" applyProtection="1">
      <alignment horizontal="left" vertical="top" wrapText="1"/>
    </xf>
    <xf numFmtId="49" fontId="4" fillId="0" borderId="1" xfId="0" applyNumberFormat="1" applyFont="1" applyFill="1" applyBorder="1" applyAlignment="1" applyProtection="1">
      <alignment horizontal="left" vertical="center"/>
      <protection hidden="1"/>
    </xf>
    <xf numFmtId="49" fontId="6" fillId="3" borderId="10" xfId="0" applyNumberFormat="1" applyFont="1" applyFill="1" applyBorder="1" applyAlignment="1" applyProtection="1">
      <alignment horizontal="left" vertical="top" wrapText="1"/>
    </xf>
    <xf numFmtId="49" fontId="2" fillId="2" borderId="8" xfId="0" applyNumberFormat="1" applyFont="1" applyFill="1" applyBorder="1" applyAlignment="1" applyProtection="1">
      <alignment horizontal="left" vertical="center"/>
      <protection hidden="1"/>
    </xf>
    <xf numFmtId="1" fontId="2" fillId="0" borderId="15" xfId="0" applyNumberFormat="1" applyFont="1" applyBorder="1" applyAlignment="1" applyProtection="1">
      <alignment horizontal="center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3" fillId="0" borderId="15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applyProtection="1">
      <alignment horizontal="center" vertical="center"/>
      <protection hidden="1"/>
    </xf>
    <xf numFmtId="1" fontId="3" fillId="0" borderId="16" xfId="0" applyNumberFormat="1" applyFont="1" applyBorder="1" applyAlignment="1" applyProtection="1">
      <alignment horizontal="center" vertical="center" wrapText="1"/>
      <protection hidden="1"/>
    </xf>
    <xf numFmtId="0" fontId="0" fillId="2" borderId="9" xfId="0" applyFill="1" applyBorder="1"/>
    <xf numFmtId="49" fontId="2" fillId="0" borderId="12" xfId="0" applyNumberFormat="1" applyFont="1" applyBorder="1" applyAlignment="1" applyProtection="1">
      <alignment horizontal="left" wrapText="1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49" fontId="2" fillId="0" borderId="2" xfId="0" applyNumberFormat="1" applyFont="1" applyBorder="1" applyAlignment="1" applyProtection="1">
      <alignment horizontal="center" vertical="center"/>
      <protection hidden="1"/>
    </xf>
    <xf numFmtId="0" fontId="0" fillId="4" borderId="19" xfId="0" applyFill="1" applyBorder="1"/>
    <xf numFmtId="0" fontId="0" fillId="4" borderId="9" xfId="0" applyFill="1" applyBorder="1"/>
    <xf numFmtId="0" fontId="0" fillId="0" borderId="21" xfId="0" applyBorder="1"/>
    <xf numFmtId="0" fontId="0" fillId="0" borderId="22" xfId="0" applyBorder="1"/>
    <xf numFmtId="0" fontId="0" fillId="4" borderId="23" xfId="0" applyFill="1" applyBorder="1"/>
    <xf numFmtId="0" fontId="0" fillId="4" borderId="21" xfId="0" applyFill="1" applyBorder="1"/>
    <xf numFmtId="0" fontId="0" fillId="0" borderId="6" xfId="0" applyBorder="1"/>
    <xf numFmtId="0" fontId="0" fillId="4" borderId="25" xfId="0" applyFill="1" applyBorder="1"/>
    <xf numFmtId="0" fontId="0" fillId="2" borderId="7" xfId="0" applyFill="1" applyBorder="1"/>
    <xf numFmtId="0" fontId="0" fillId="4" borderId="7" xfId="0" applyFill="1" applyBorder="1"/>
    <xf numFmtId="49" fontId="4" fillId="0" borderId="26" xfId="0" applyNumberFormat="1" applyFont="1" applyFill="1" applyBorder="1" applyAlignment="1" applyProtection="1">
      <alignment horizontal="left" vertical="center"/>
      <protection hidden="1"/>
    </xf>
    <xf numFmtId="0" fontId="0" fillId="2" borderId="1" xfId="0" applyFill="1" applyBorder="1"/>
    <xf numFmtId="0" fontId="0" fillId="2" borderId="27" xfId="0" applyFill="1" applyBorder="1"/>
    <xf numFmtId="0" fontId="0" fillId="4" borderId="28" xfId="0" applyFill="1" applyBorder="1"/>
    <xf numFmtId="0" fontId="0" fillId="4" borderId="27" xfId="0" applyFill="1" applyBorder="1"/>
    <xf numFmtId="0" fontId="0" fillId="4" borderId="30" xfId="0" applyFill="1" applyBorder="1"/>
    <xf numFmtId="0" fontId="0" fillId="2" borderId="10" xfId="0" applyFill="1" applyBorder="1"/>
    <xf numFmtId="0" fontId="0" fillId="4" borderId="10" xfId="0" applyFill="1" applyBorder="1"/>
    <xf numFmtId="49" fontId="2" fillId="2" borderId="31" xfId="0" applyNumberFormat="1" applyFont="1" applyFill="1" applyBorder="1" applyAlignment="1" applyProtection="1">
      <alignment horizontal="left" vertical="center"/>
      <protection hidden="1"/>
    </xf>
    <xf numFmtId="0" fontId="0" fillId="4" borderId="34" xfId="0" applyFill="1" applyBorder="1"/>
    <xf numFmtId="0" fontId="0" fillId="2" borderId="32" xfId="0" applyFill="1" applyBorder="1"/>
    <xf numFmtId="0" fontId="0" fillId="4" borderId="32" xfId="0" applyFill="1" applyBorder="1"/>
    <xf numFmtId="0" fontId="0" fillId="2" borderId="13" xfId="0" applyFill="1" applyBorder="1"/>
    <xf numFmtId="0" fontId="0" fillId="2" borderId="5" xfId="0" applyFill="1" applyBorder="1"/>
    <xf numFmtId="0" fontId="0" fillId="2" borderId="35" xfId="0" applyFill="1" applyBorder="1"/>
    <xf numFmtId="0" fontId="0" fillId="2" borderId="4" xfId="0" applyFill="1" applyBorder="1"/>
    <xf numFmtId="0" fontId="0" fillId="2" borderId="36" xfId="0" applyFill="1" applyBorder="1"/>
    <xf numFmtId="0" fontId="0" fillId="0" borderId="0" xfId="0" applyBorder="1"/>
    <xf numFmtId="0" fontId="0" fillId="3" borderId="7" xfId="0" applyFill="1" applyBorder="1"/>
    <xf numFmtId="0" fontId="0" fillId="3" borderId="24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8" xfId="0" applyFill="1" applyBorder="1"/>
    <xf numFmtId="0" fontId="0" fillId="3" borderId="21" xfId="0" applyFill="1" applyBorder="1"/>
    <xf numFmtId="0" fontId="0" fillId="3" borderId="22" xfId="0" applyFill="1" applyBorder="1"/>
    <xf numFmtId="0" fontId="7" fillId="2" borderId="27" xfId="0" applyFont="1" applyFill="1" applyBorder="1"/>
    <xf numFmtId="0" fontId="9" fillId="2" borderId="27" xfId="0" applyFont="1" applyFill="1" applyBorder="1"/>
    <xf numFmtId="49" fontId="2" fillId="5" borderId="9" xfId="0" applyNumberFormat="1" applyFont="1" applyFill="1" applyBorder="1" applyAlignment="1" applyProtection="1">
      <alignment horizontal="left" vertical="top" wrapText="1"/>
    </xf>
    <xf numFmtId="49" fontId="2" fillId="5" borderId="32" xfId="0" applyNumberFormat="1" applyFont="1" applyFill="1" applyBorder="1" applyAlignment="1" applyProtection="1">
      <alignment horizontal="left" vertical="top" wrapText="1"/>
    </xf>
    <xf numFmtId="0" fontId="10" fillId="2" borderId="7" xfId="0" applyFont="1" applyFill="1" applyBorder="1"/>
    <xf numFmtId="0" fontId="10" fillId="2" borderId="9" xfId="0" applyFont="1" applyFill="1" applyBorder="1"/>
    <xf numFmtId="0" fontId="8" fillId="2" borderId="27" xfId="0" applyFont="1" applyFill="1" applyBorder="1"/>
    <xf numFmtId="0" fontId="10" fillId="2" borderId="10" xfId="0" applyFont="1" applyFill="1" applyBorder="1"/>
    <xf numFmtId="0" fontId="10" fillId="2" borderId="32" xfId="0" applyFont="1" applyFill="1" applyBorder="1"/>
    <xf numFmtId="0" fontId="10" fillId="2" borderId="21" xfId="0" applyFont="1" applyFill="1" applyBorder="1"/>
    <xf numFmtId="0" fontId="8" fillId="4" borderId="27" xfId="0" applyFont="1" applyFill="1" applyBorder="1"/>
    <xf numFmtId="0" fontId="10" fillId="2" borderId="27" xfId="0" applyFont="1" applyFill="1" applyBorder="1"/>
    <xf numFmtId="0" fontId="0" fillId="0" borderId="0" xfId="0" applyFill="1"/>
    <xf numFmtId="0" fontId="0" fillId="0" borderId="0" xfId="0" applyFill="1" applyBorder="1"/>
    <xf numFmtId="0" fontId="0" fillId="5" borderId="9" xfId="0" applyFill="1" applyBorder="1"/>
    <xf numFmtId="0" fontId="0" fillId="5" borderId="18" xfId="0" applyFill="1" applyBorder="1"/>
    <xf numFmtId="0" fontId="0" fillId="3" borderId="3" xfId="0" applyFill="1" applyBorder="1"/>
    <xf numFmtId="0" fontId="0" fillId="3" borderId="10" xfId="0" applyFill="1" applyBorder="1"/>
    <xf numFmtId="0" fontId="0" fillId="3" borderId="29" xfId="0" applyFill="1" applyBorder="1"/>
    <xf numFmtId="0" fontId="0" fillId="3" borderId="32" xfId="0" applyFill="1" applyBorder="1"/>
    <xf numFmtId="0" fontId="0" fillId="3" borderId="33" xfId="0" applyFill="1" applyBorder="1"/>
    <xf numFmtId="49" fontId="6" fillId="3" borderId="36" xfId="0" applyNumberFormat="1" applyFont="1" applyFill="1" applyBorder="1" applyAlignment="1" applyProtection="1">
      <alignment horizontal="left" vertical="top" wrapText="1"/>
    </xf>
    <xf numFmtId="0" fontId="10" fillId="2" borderId="39" xfId="0" applyFont="1" applyFill="1" applyBorder="1"/>
    <xf numFmtId="0" fontId="8" fillId="4" borderId="28" xfId="0" applyFont="1" applyFill="1" applyBorder="1"/>
    <xf numFmtId="0" fontId="10" fillId="2" borderId="41" xfId="0" applyFont="1" applyFill="1" applyBorder="1"/>
    <xf numFmtId="0" fontId="11" fillId="2" borderId="1" xfId="0" applyFont="1" applyFill="1" applyBorder="1"/>
    <xf numFmtId="0" fontId="12" fillId="2" borderId="27" xfId="0" applyFont="1" applyFill="1" applyBorder="1"/>
    <xf numFmtId="0" fontId="9" fillId="2" borderId="1" xfId="0" applyFont="1" applyFill="1" applyBorder="1"/>
    <xf numFmtId="0" fontId="9" fillId="2" borderId="40" xfId="0" applyFont="1" applyFill="1" applyBorder="1"/>
    <xf numFmtId="49" fontId="5" fillId="0" borderId="1" xfId="0" applyNumberFormat="1" applyFont="1" applyFill="1" applyBorder="1" applyAlignment="1" applyProtection="1">
      <alignment horizontal="left" vertical="center"/>
      <protection hidden="1"/>
    </xf>
    <xf numFmtId="0" fontId="0" fillId="6" borderId="1" xfId="0" applyFill="1" applyBorder="1"/>
    <xf numFmtId="1" fontId="0" fillId="2" borderId="27" xfId="0" applyNumberFormat="1" applyFill="1" applyBorder="1"/>
    <xf numFmtId="1" fontId="0" fillId="2" borderId="40" xfId="0" applyNumberFormat="1" applyFill="1" applyBorder="1"/>
    <xf numFmtId="49" fontId="5" fillId="6" borderId="1" xfId="0" applyNumberFormat="1" applyFont="1" applyFill="1" applyBorder="1" applyAlignment="1" applyProtection="1">
      <alignment horizontal="left" vertical="center"/>
    </xf>
    <xf numFmtId="49" fontId="5" fillId="0" borderId="1" xfId="0" applyNumberFormat="1" applyFont="1" applyFill="1" applyBorder="1" applyAlignment="1" applyProtection="1">
      <alignment horizontal="left" vertical="center"/>
    </xf>
    <xf numFmtId="0" fontId="0" fillId="5" borderId="32" xfId="0" applyFill="1" applyBorder="1"/>
    <xf numFmtId="0" fontId="0" fillId="5" borderId="33" xfId="0" applyFill="1" applyBorder="1"/>
    <xf numFmtId="1" fontId="8" fillId="2" borderId="27" xfId="0" applyNumberFormat="1" applyFont="1" applyFill="1" applyBorder="1"/>
    <xf numFmtId="0" fontId="14" fillId="2" borderId="21" xfId="0" applyFont="1" applyFill="1" applyBorder="1"/>
    <xf numFmtId="0" fontId="14" fillId="2" borderId="35" xfId="0" applyFont="1" applyFill="1" applyBorder="1"/>
    <xf numFmtId="0" fontId="0" fillId="0" borderId="42" xfId="0" applyBorder="1" applyAlignment="1">
      <alignment horizontal="left" wrapText="1"/>
    </xf>
    <xf numFmtId="0" fontId="0" fillId="0" borderId="42" xfId="0" applyBorder="1"/>
    <xf numFmtId="0" fontId="0" fillId="0" borderId="42" xfId="0" applyFill="1" applyBorder="1"/>
    <xf numFmtId="0" fontId="10" fillId="0" borderId="42" xfId="0" applyFont="1" applyFill="1" applyBorder="1"/>
    <xf numFmtId="0" fontId="0" fillId="0" borderId="0" xfId="0" applyBorder="1" applyAlignment="1">
      <alignment horizontal="left" wrapText="1"/>
    </xf>
    <xf numFmtId="0" fontId="10" fillId="0" borderId="0" xfId="0" applyFont="1" applyFill="1" applyBorder="1"/>
    <xf numFmtId="49" fontId="6" fillId="3" borderId="21" xfId="0" applyNumberFormat="1" applyFont="1" applyFill="1" applyBorder="1" applyAlignment="1" applyProtection="1">
      <alignment horizontal="left" vertical="top" wrapText="1"/>
    </xf>
    <xf numFmtId="0" fontId="0" fillId="5" borderId="39" xfId="0" applyFill="1" applyBorder="1"/>
    <xf numFmtId="0" fontId="0" fillId="5" borderId="44" xfId="0" applyFill="1" applyBorder="1"/>
    <xf numFmtId="0" fontId="12" fillId="2" borderId="40" xfId="0" applyFont="1" applyFill="1" applyBorder="1"/>
    <xf numFmtId="1" fontId="0" fillId="2" borderId="12" xfId="0" applyNumberFormat="1" applyFill="1" applyBorder="1"/>
    <xf numFmtId="1" fontId="8" fillId="2" borderId="12" xfId="0" applyNumberFormat="1" applyFont="1" applyFill="1" applyBorder="1"/>
    <xf numFmtId="1" fontId="8" fillId="2" borderId="40" xfId="0" applyNumberFormat="1" applyFont="1" applyFill="1" applyBorder="1"/>
    <xf numFmtId="0" fontId="0" fillId="2" borderId="12" xfId="0" applyFill="1" applyBorder="1"/>
    <xf numFmtId="49" fontId="6" fillId="2" borderId="31" xfId="0" applyNumberFormat="1" applyFont="1" applyFill="1" applyBorder="1" applyAlignment="1" applyProtection="1">
      <alignment horizontal="left" vertical="center"/>
      <protection hidden="1"/>
    </xf>
    <xf numFmtId="0" fontId="18" fillId="0" borderId="45" xfId="0" applyFont="1" applyBorder="1"/>
    <xf numFmtId="0" fontId="18" fillId="0" borderId="46" xfId="0" applyFont="1" applyBorder="1"/>
    <xf numFmtId="0" fontId="17" fillId="0" borderId="19" xfId="0" applyNumberFormat="1" applyFont="1" applyBorder="1" applyAlignment="1" applyProtection="1">
      <alignment horizontal="center" vertical="top" wrapText="1"/>
      <protection hidden="1"/>
    </xf>
    <xf numFmtId="0" fontId="17" fillId="0" borderId="47" xfId="0" applyNumberFormat="1" applyFont="1" applyBorder="1" applyAlignment="1" applyProtection="1">
      <alignment horizontal="center" vertical="top" wrapText="1"/>
      <protection hidden="1"/>
    </xf>
    <xf numFmtId="1" fontId="17" fillId="0" borderId="32" xfId="0" applyNumberFormat="1" applyFont="1" applyBorder="1" applyAlignment="1" applyProtection="1">
      <alignment horizontal="center" textRotation="90" wrapText="1"/>
      <protection hidden="1"/>
    </xf>
    <xf numFmtId="1" fontId="17" fillId="0" borderId="36" xfId="0" applyNumberFormat="1" applyFont="1" applyBorder="1" applyAlignment="1" applyProtection="1">
      <alignment horizontal="center" textRotation="90" wrapText="1"/>
      <protection hidden="1"/>
    </xf>
    <xf numFmtId="1" fontId="17" fillId="0" borderId="33" xfId="0" applyNumberFormat="1" applyFont="1" applyBorder="1" applyAlignment="1" applyProtection="1">
      <alignment horizontal="center" textRotation="90" wrapText="1"/>
      <protection hidden="1"/>
    </xf>
    <xf numFmtId="0" fontId="7" fillId="2" borderId="12" xfId="0" applyFont="1" applyFill="1" applyBorder="1"/>
    <xf numFmtId="0" fontId="10" fillId="3" borderId="6" xfId="0" applyFont="1" applyFill="1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left" vertical="center"/>
      <protection hidden="1"/>
    </xf>
    <xf numFmtId="49" fontId="20" fillId="5" borderId="40" xfId="0" applyNumberFormat="1" applyFont="1" applyFill="1" applyBorder="1" applyAlignment="1" applyProtection="1">
      <alignment horizontal="left" vertical="top" wrapText="1"/>
    </xf>
    <xf numFmtId="0" fontId="0" fillId="6" borderId="1" xfId="0" applyFill="1" applyBorder="1" applyAlignment="1">
      <alignment horizontal="left" wrapText="1"/>
    </xf>
    <xf numFmtId="0" fontId="21" fillId="6" borderId="40" xfId="0" applyFont="1" applyFill="1" applyBorder="1" applyAlignment="1">
      <alignment horizontal="left" wrapText="1"/>
    </xf>
    <xf numFmtId="0" fontId="0" fillId="0" borderId="48" xfId="0" applyFill="1" applyBorder="1"/>
    <xf numFmtId="49" fontId="4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27" xfId="0" applyNumberFormat="1" applyFont="1" applyFill="1" applyBorder="1" applyAlignment="1" applyProtection="1">
      <alignment horizontal="center" vertical="top" wrapText="1"/>
    </xf>
    <xf numFmtId="49" fontId="5" fillId="0" borderId="27" xfId="0" applyNumberFormat="1" applyFont="1" applyFill="1" applyBorder="1" applyAlignment="1" applyProtection="1">
      <alignment horizontal="center" vertical="top" wrapText="1"/>
      <protection hidden="1"/>
    </xf>
    <xf numFmtId="0" fontId="5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5" fillId="6" borderId="27" xfId="0" applyNumberFormat="1" applyFont="1" applyFill="1" applyBorder="1" applyAlignment="1" applyProtection="1">
      <alignment horizontal="center" vertical="center" wrapText="1"/>
      <protection hidden="1"/>
    </xf>
    <xf numFmtId="0" fontId="0" fillId="5" borderId="26" xfId="0" applyFill="1" applyBorder="1"/>
    <xf numFmtId="0" fontId="0" fillId="5" borderId="37" xfId="0" applyFill="1" applyBorder="1"/>
    <xf numFmtId="0" fontId="10" fillId="5" borderId="37" xfId="0" applyFont="1" applyFill="1" applyBorder="1"/>
    <xf numFmtId="0" fontId="0" fillId="5" borderId="38" xfId="0" applyFill="1" applyBorder="1"/>
    <xf numFmtId="0" fontId="0" fillId="6" borderId="26" xfId="0" applyFill="1" applyBorder="1"/>
    <xf numFmtId="0" fontId="0" fillId="6" borderId="37" xfId="0" applyFill="1" applyBorder="1"/>
    <xf numFmtId="0" fontId="10" fillId="6" borderId="37" xfId="0" applyFont="1" applyFill="1" applyBorder="1"/>
    <xf numFmtId="0" fontId="0" fillId="6" borderId="38" xfId="0" applyFill="1" applyBorder="1"/>
    <xf numFmtId="0" fontId="0" fillId="3" borderId="30" xfId="0" applyFill="1" applyBorder="1"/>
    <xf numFmtId="0" fontId="0" fillId="5" borderId="19" xfId="0" applyFill="1" applyBorder="1"/>
    <xf numFmtId="0" fontId="9" fillId="4" borderId="23" xfId="0" applyFont="1" applyFill="1" applyBorder="1"/>
    <xf numFmtId="0" fontId="9" fillId="2" borderId="21" xfId="0" applyFont="1" applyFill="1" applyBorder="1"/>
    <xf numFmtId="0" fontId="9" fillId="4" borderId="21" xfId="0" applyFont="1" applyFill="1" applyBorder="1"/>
    <xf numFmtId="0" fontId="22" fillId="6" borderId="27" xfId="0" applyFont="1" applyFill="1" applyBorder="1"/>
    <xf numFmtId="0" fontId="22" fillId="6" borderId="40" xfId="0" applyFont="1" applyFill="1" applyBorder="1"/>
    <xf numFmtId="0" fontId="16" fillId="0" borderId="0" xfId="0" applyFont="1" applyAlignment="1">
      <alignment horizontal="left" wrapText="1"/>
    </xf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23" fillId="0" borderId="0" xfId="0" applyFont="1" applyProtection="1">
      <protection hidden="1"/>
    </xf>
    <xf numFmtId="0" fontId="0" fillId="3" borderId="25" xfId="0" applyFill="1" applyBorder="1"/>
    <xf numFmtId="0" fontId="0" fillId="3" borderId="19" xfId="0" applyFill="1" applyBorder="1"/>
    <xf numFmtId="0" fontId="0" fillId="3" borderId="23" xfId="0" applyFill="1" applyBorder="1"/>
    <xf numFmtId="0" fontId="0" fillId="3" borderId="34" xfId="0" applyFill="1" applyBorder="1"/>
    <xf numFmtId="0" fontId="0" fillId="3" borderId="50" xfId="0" applyFill="1" applyBorder="1"/>
    <xf numFmtId="0" fontId="0" fillId="3" borderId="51" xfId="0" applyFill="1" applyBorder="1"/>
    <xf numFmtId="0" fontId="0" fillId="3" borderId="52" xfId="0" applyFill="1" applyBorder="1"/>
    <xf numFmtId="0" fontId="0" fillId="3" borderId="53" xfId="0" applyFill="1" applyBorder="1"/>
    <xf numFmtId="0" fontId="0" fillId="3" borderId="54" xfId="0" applyFill="1" applyBorder="1"/>
    <xf numFmtId="0" fontId="12" fillId="2" borderId="28" xfId="0" applyFont="1" applyFill="1" applyBorder="1"/>
    <xf numFmtId="1" fontId="9" fillId="2" borderId="28" xfId="0" applyNumberFormat="1" applyFont="1" applyFill="1" applyBorder="1"/>
    <xf numFmtId="1" fontId="0" fillId="2" borderId="28" xfId="0" applyNumberFormat="1" applyFill="1" applyBorder="1"/>
    <xf numFmtId="1" fontId="8" fillId="2" borderId="28" xfId="0" applyNumberFormat="1" applyFont="1" applyFill="1" applyBorder="1"/>
    <xf numFmtId="0" fontId="0" fillId="5" borderId="34" xfId="0" applyFill="1" applyBorder="1"/>
    <xf numFmtId="0" fontId="22" fillId="6" borderId="28" xfId="0" applyFont="1" applyFill="1" applyBorder="1"/>
    <xf numFmtId="0" fontId="0" fillId="5" borderId="48" xfId="0" applyFill="1" applyBorder="1"/>
    <xf numFmtId="0" fontId="12" fillId="2" borderId="49" xfId="0" applyFont="1" applyFill="1" applyBorder="1"/>
    <xf numFmtId="0" fontId="9" fillId="2" borderId="49" xfId="0" applyFont="1" applyFill="1" applyBorder="1"/>
    <xf numFmtId="1" fontId="0" fillId="2" borderId="49" xfId="0" applyNumberFormat="1" applyFill="1" applyBorder="1"/>
    <xf numFmtId="1" fontId="8" fillId="2" borderId="49" xfId="0" applyNumberFormat="1" applyFont="1" applyFill="1" applyBorder="1"/>
    <xf numFmtId="0" fontId="0" fillId="5" borderId="51" xfId="0" applyFill="1" applyBorder="1"/>
    <xf numFmtId="0" fontId="0" fillId="5" borderId="54" xfId="0" applyFill="1" applyBorder="1"/>
    <xf numFmtId="0" fontId="22" fillId="6" borderId="49" xfId="0" applyFont="1" applyFill="1" applyBorder="1"/>
    <xf numFmtId="0" fontId="0" fillId="5" borderId="55" xfId="0" applyFill="1" applyBorder="1"/>
    <xf numFmtId="0" fontId="9" fillId="2" borderId="28" xfId="0" applyFont="1" applyFill="1" applyBorder="1"/>
    <xf numFmtId="0" fontId="16" fillId="0" borderId="0" xfId="0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5" fillId="0" borderId="0" xfId="0" applyFont="1" applyAlignment="1"/>
    <xf numFmtId="0" fontId="1" fillId="5" borderId="39" xfId="0" applyFont="1" applyFill="1" applyBorder="1"/>
    <xf numFmtId="0" fontId="0" fillId="0" borderId="57" xfId="0" applyBorder="1" applyAlignment="1">
      <alignment horizontal="left" wrapText="1"/>
    </xf>
    <xf numFmtId="0" fontId="0" fillId="0" borderId="58" xfId="0" applyBorder="1"/>
    <xf numFmtId="0" fontId="0" fillId="0" borderId="59" xfId="0" applyBorder="1" applyAlignment="1">
      <alignment horizontal="left" wrapText="1"/>
    </xf>
    <xf numFmtId="1" fontId="10" fillId="2" borderId="10" xfId="0" applyNumberFormat="1" applyFont="1" applyFill="1" applyBorder="1"/>
    <xf numFmtId="1" fontId="10" fillId="2" borderId="9" xfId="0" applyNumberFormat="1" applyFont="1" applyFill="1" applyBorder="1"/>
    <xf numFmtId="1" fontId="10" fillId="2" borderId="27" xfId="0" applyNumberFormat="1" applyFont="1" applyFill="1" applyBorder="1"/>
    <xf numFmtId="1" fontId="22" fillId="6" borderId="27" xfId="0" applyNumberFormat="1" applyFont="1" applyFill="1" applyBorder="1"/>
    <xf numFmtId="1" fontId="22" fillId="6" borderId="49" xfId="0" applyNumberFormat="1" applyFont="1" applyFill="1" applyBorder="1"/>
    <xf numFmtId="1" fontId="22" fillId="6" borderId="60" xfId="0" applyNumberFormat="1" applyFont="1" applyFill="1" applyBorder="1"/>
    <xf numFmtId="1" fontId="22" fillId="6" borderId="40" xfId="0" applyNumberFormat="1" applyFont="1" applyFill="1" applyBorder="1"/>
    <xf numFmtId="0" fontId="10" fillId="5" borderId="9" xfId="0" applyFont="1" applyFill="1" applyBorder="1"/>
    <xf numFmtId="0" fontId="0" fillId="5" borderId="5" xfId="0" applyFill="1" applyBorder="1"/>
    <xf numFmtId="0" fontId="10" fillId="5" borderId="32" xfId="0" applyFont="1" applyFill="1" applyBorder="1"/>
    <xf numFmtId="0" fontId="0" fillId="5" borderId="36" xfId="0" applyFill="1" applyBorder="1"/>
    <xf numFmtId="0" fontId="0" fillId="5" borderId="14" xfId="0" applyFill="1" applyBorder="1"/>
    <xf numFmtId="1" fontId="9" fillId="2" borderId="21" xfId="0" applyNumberFormat="1" applyFont="1" applyFill="1" applyBorder="1"/>
    <xf numFmtId="1" fontId="10" fillId="2" borderId="7" xfId="0" applyNumberFormat="1" applyFont="1" applyFill="1" applyBorder="1"/>
    <xf numFmtId="0" fontId="10" fillId="3" borderId="8" xfId="0" applyFont="1" applyFill="1" applyBorder="1" applyAlignment="1">
      <alignment horizontal="center"/>
    </xf>
    <xf numFmtId="0" fontId="0" fillId="3" borderId="61" xfId="0" applyFill="1" applyBorder="1"/>
    <xf numFmtId="0" fontId="0" fillId="3" borderId="62" xfId="0" applyFill="1" applyBorder="1"/>
    <xf numFmtId="0" fontId="0" fillId="5" borderId="63" xfId="0" applyFill="1" applyBorder="1"/>
    <xf numFmtId="0" fontId="0" fillId="5" borderId="64" xfId="0" applyFill="1" applyBorder="1"/>
    <xf numFmtId="0" fontId="0" fillId="3" borderId="65" xfId="0" applyFill="1" applyBorder="1"/>
    <xf numFmtId="0" fontId="0" fillId="5" borderId="66" xfId="0" applyFill="1" applyBorder="1"/>
    <xf numFmtId="0" fontId="0" fillId="5" borderId="67" xfId="0" applyFill="1" applyBorder="1"/>
    <xf numFmtId="0" fontId="0" fillId="5" borderId="68" xfId="0" applyFill="1" applyBorder="1"/>
    <xf numFmtId="0" fontId="0" fillId="6" borderId="69" xfId="0" applyFill="1" applyBorder="1"/>
    <xf numFmtId="0" fontId="0" fillId="6" borderId="70" xfId="0" applyFill="1" applyBorder="1"/>
    <xf numFmtId="0" fontId="13" fillId="0" borderId="71" xfId="0" applyFont="1" applyBorder="1"/>
    <xf numFmtId="49" fontId="2" fillId="5" borderId="21" xfId="0" applyNumberFormat="1" applyFont="1" applyFill="1" applyBorder="1" applyAlignment="1" applyProtection="1">
      <alignment horizontal="left" vertical="top" wrapText="1"/>
    </xf>
    <xf numFmtId="0" fontId="0" fillId="5" borderId="23" xfId="0" applyFill="1" applyBorder="1"/>
    <xf numFmtId="0" fontId="10" fillId="5" borderId="21" xfId="0" applyFont="1" applyFill="1" applyBorder="1"/>
    <xf numFmtId="0" fontId="0" fillId="5" borderId="21" xfId="0" applyFill="1" applyBorder="1"/>
    <xf numFmtId="0" fontId="0" fillId="5" borderId="35" xfId="0" applyFill="1" applyBorder="1"/>
    <xf numFmtId="0" fontId="0" fillId="5" borderId="22" xfId="0" applyFill="1" applyBorder="1"/>
    <xf numFmtId="0" fontId="0" fillId="5" borderId="52" xfId="0" applyFill="1" applyBorder="1"/>
    <xf numFmtId="49" fontId="2" fillId="5" borderId="40" xfId="0" applyNumberFormat="1" applyFont="1" applyFill="1" applyBorder="1" applyAlignment="1" applyProtection="1">
      <alignment horizontal="left" vertical="top" wrapText="1"/>
    </xf>
    <xf numFmtId="0" fontId="0" fillId="5" borderId="72" xfId="0" applyFill="1" applyBorder="1"/>
    <xf numFmtId="0" fontId="0" fillId="5" borderId="27" xfId="0" applyFill="1" applyBorder="1"/>
    <xf numFmtId="0" fontId="0" fillId="5" borderId="49" xfId="0" applyFill="1" applyBorder="1"/>
    <xf numFmtId="0" fontId="0" fillId="5" borderId="28" xfId="0" applyFill="1" applyBorder="1"/>
    <xf numFmtId="0" fontId="0" fillId="5" borderId="73" xfId="0" applyFill="1" applyBorder="1"/>
    <xf numFmtId="0" fontId="0" fillId="5" borderId="60" xfId="0" applyFill="1" applyBorder="1"/>
    <xf numFmtId="0" fontId="0" fillId="5" borderId="40" xfId="0" applyFill="1" applyBorder="1"/>
    <xf numFmtId="0" fontId="0" fillId="0" borderId="23" xfId="0" applyBorder="1"/>
    <xf numFmtId="1" fontId="22" fillId="6" borderId="28" xfId="0" applyNumberFormat="1" applyFont="1" applyFill="1" applyBorder="1"/>
    <xf numFmtId="0" fontId="17" fillId="0" borderId="74" xfId="0" applyNumberFormat="1" applyFont="1" applyBorder="1" applyAlignment="1" applyProtection="1">
      <alignment horizontal="center" vertical="top" wrapText="1"/>
      <protection hidden="1"/>
    </xf>
    <xf numFmtId="1" fontId="17" fillId="0" borderId="68" xfId="0" applyNumberFormat="1" applyFont="1" applyBorder="1" applyAlignment="1" applyProtection="1">
      <alignment horizontal="center" textRotation="90" wrapText="1"/>
      <protection hidden="1"/>
    </xf>
    <xf numFmtId="1" fontId="3" fillId="0" borderId="75" xfId="0" applyNumberFormat="1" applyFont="1" applyBorder="1" applyAlignment="1" applyProtection="1">
      <alignment horizontal="center" vertical="center"/>
      <protection hidden="1"/>
    </xf>
    <xf numFmtId="1" fontId="3" fillId="0" borderId="76" xfId="0" applyNumberFormat="1" applyFont="1" applyBorder="1" applyAlignment="1" applyProtection="1">
      <alignment horizontal="center" vertical="center" wrapText="1"/>
      <protection hidden="1"/>
    </xf>
    <xf numFmtId="0" fontId="0" fillId="3" borderId="77" xfId="0" applyFill="1" applyBorder="1"/>
    <xf numFmtId="0" fontId="0" fillId="3" borderId="78" xfId="0" applyFill="1" applyBorder="1"/>
    <xf numFmtId="0" fontId="0" fillId="3" borderId="63" xfId="0" applyFill="1" applyBorder="1"/>
    <xf numFmtId="0" fontId="0" fillId="3" borderId="64" xfId="0" applyFill="1" applyBorder="1"/>
    <xf numFmtId="0" fontId="0" fillId="3" borderId="79" xfId="0" applyFill="1" applyBorder="1"/>
    <xf numFmtId="0" fontId="0" fillId="3" borderId="80" xfId="0" applyFill="1" applyBorder="1"/>
    <xf numFmtId="0" fontId="0" fillId="3" borderId="67" xfId="0" applyFill="1" applyBorder="1"/>
    <xf numFmtId="0" fontId="0" fillId="3" borderId="68" xfId="0" applyFill="1" applyBorder="1"/>
    <xf numFmtId="0" fontId="12" fillId="2" borderId="72" xfId="0" applyFont="1" applyFill="1" applyBorder="1"/>
    <xf numFmtId="0" fontId="12" fillId="2" borderId="73" xfId="0" applyFont="1" applyFill="1" applyBorder="1"/>
    <xf numFmtId="0" fontId="9" fillId="2" borderId="72" xfId="0" applyFont="1" applyFill="1" applyBorder="1"/>
    <xf numFmtId="0" fontId="9" fillId="2" borderId="73" xfId="0" applyFont="1" applyFill="1" applyBorder="1"/>
    <xf numFmtId="1" fontId="0" fillId="2" borderId="72" xfId="0" applyNumberFormat="1" applyFill="1" applyBorder="1"/>
    <xf numFmtId="1" fontId="0" fillId="2" borderId="73" xfId="0" applyNumberFormat="1" applyFill="1" applyBorder="1"/>
    <xf numFmtId="0" fontId="0" fillId="5" borderId="81" xfId="0" applyFill="1" applyBorder="1"/>
    <xf numFmtId="0" fontId="0" fillId="5" borderId="82" xfId="0" applyFill="1" applyBorder="1"/>
    <xf numFmtId="0" fontId="0" fillId="5" borderId="79" xfId="0" applyFill="1" applyBorder="1"/>
    <xf numFmtId="0" fontId="0" fillId="5" borderId="80" xfId="0" applyFill="1" applyBorder="1"/>
    <xf numFmtId="0" fontId="0" fillId="0" borderId="84" xfId="0" applyBorder="1"/>
    <xf numFmtId="0" fontId="0" fillId="0" borderId="85" xfId="0" applyBorder="1"/>
    <xf numFmtId="1" fontId="3" fillId="0" borderId="17" xfId="0" applyNumberFormat="1" applyFont="1" applyBorder="1" applyAlignment="1" applyProtection="1">
      <alignment horizontal="center" vertical="center" wrapText="1"/>
      <protection hidden="1"/>
    </xf>
    <xf numFmtId="0" fontId="12" fillId="2" borderId="28" xfId="0" applyFont="1" applyFill="1" applyBorder="1" applyAlignment="1">
      <alignment horizontal="left"/>
    </xf>
    <xf numFmtId="0" fontId="1" fillId="5" borderId="48" xfId="0" applyFont="1" applyFill="1" applyBorder="1"/>
    <xf numFmtId="1" fontId="8" fillId="2" borderId="72" xfId="0" applyNumberFormat="1" applyFont="1" applyFill="1" applyBorder="1"/>
    <xf numFmtId="1" fontId="8" fillId="2" borderId="73" xfId="0" applyNumberFormat="1" applyFont="1" applyFill="1" applyBorder="1"/>
    <xf numFmtId="1" fontId="22" fillId="6" borderId="72" xfId="0" applyNumberFormat="1" applyFont="1" applyFill="1" applyBorder="1"/>
    <xf numFmtId="1" fontId="22" fillId="6" borderId="73" xfId="0" applyNumberFormat="1" applyFont="1" applyFill="1" applyBorder="1"/>
    <xf numFmtId="0" fontId="22" fillId="6" borderId="72" xfId="0" applyFont="1" applyFill="1" applyBorder="1"/>
    <xf numFmtId="0" fontId="22" fillId="6" borderId="73" xfId="0" applyFont="1" applyFill="1" applyBorder="1"/>
    <xf numFmtId="0" fontId="0" fillId="0" borderId="83" xfId="0" applyBorder="1"/>
    <xf numFmtId="0" fontId="0" fillId="4" borderId="39" xfId="0" applyFill="1" applyBorder="1"/>
    <xf numFmtId="0" fontId="0" fillId="4" borderId="48" xfId="0" applyFill="1" applyBorder="1"/>
    <xf numFmtId="49" fontId="5" fillId="4" borderId="56" xfId="0" applyNumberFormat="1" applyFont="1" applyFill="1" applyBorder="1" applyAlignment="1" applyProtection="1">
      <alignment horizontal="left" vertical="center"/>
      <protection hidden="1"/>
    </xf>
    <xf numFmtId="49" fontId="5" fillId="4" borderId="46" xfId="0" applyNumberFormat="1" applyFont="1" applyFill="1" applyBorder="1" applyAlignment="1" applyProtection="1">
      <alignment horizontal="left" vertical="top" wrapText="1"/>
      <protection hidden="1"/>
    </xf>
    <xf numFmtId="0" fontId="0" fillId="4" borderId="77" xfId="0" applyFill="1" applyBorder="1"/>
    <xf numFmtId="0" fontId="0" fillId="4" borderId="78" xfId="0" applyFill="1" applyBorder="1"/>
    <xf numFmtId="0" fontId="0" fillId="6" borderId="63" xfId="0" applyFill="1" applyBorder="1"/>
    <xf numFmtId="0" fontId="0" fillId="6" borderId="9" xfId="0" applyFill="1" applyBorder="1"/>
    <xf numFmtId="0" fontId="0" fillId="6" borderId="51" xfId="0" applyFill="1" applyBorder="1"/>
    <xf numFmtId="0" fontId="0" fillId="6" borderId="19" xfId="0" applyFill="1" applyBorder="1"/>
    <xf numFmtId="0" fontId="0" fillId="6" borderId="66" xfId="0" applyFill="1" applyBorder="1"/>
    <xf numFmtId="0" fontId="0" fillId="6" borderId="67" xfId="0" applyFill="1" applyBorder="1"/>
    <xf numFmtId="0" fontId="0" fillId="6" borderId="32" xfId="0" applyFill="1" applyBorder="1"/>
    <xf numFmtId="0" fontId="0" fillId="6" borderId="54" xfId="0" applyFill="1" applyBorder="1"/>
    <xf numFmtId="0" fontId="0" fillId="6" borderId="34" xfId="0" applyFill="1" applyBorder="1"/>
    <xf numFmtId="0" fontId="0" fillId="6" borderId="86" xfId="0" applyFill="1" applyBorder="1"/>
    <xf numFmtId="0" fontId="0" fillId="0" borderId="9" xfId="0" applyFill="1" applyBorder="1" applyAlignment="1">
      <alignment textRotation="90"/>
    </xf>
    <xf numFmtId="0" fontId="0" fillId="0" borderId="19" xfId="0" applyFill="1" applyBorder="1" applyAlignment="1">
      <alignment textRotation="90"/>
    </xf>
    <xf numFmtId="0" fontId="0" fillId="0" borderId="5" xfId="0" applyFill="1" applyBorder="1" applyAlignment="1">
      <alignment textRotation="90"/>
    </xf>
    <xf numFmtId="0" fontId="0" fillId="0" borderId="87" xfId="0" applyFill="1" applyBorder="1" applyAlignment="1">
      <alignment textRotation="90"/>
    </xf>
    <xf numFmtId="0" fontId="0" fillId="3" borderId="87" xfId="0" applyFill="1" applyBorder="1"/>
    <xf numFmtId="0" fontId="0" fillId="5" borderId="88" xfId="0" applyFill="1" applyBorder="1"/>
    <xf numFmtId="0" fontId="0" fillId="6" borderId="88" xfId="0" applyFill="1" applyBorder="1"/>
    <xf numFmtId="0" fontId="0" fillId="6" borderId="89" xfId="0" applyFill="1" applyBorder="1"/>
    <xf numFmtId="0" fontId="7" fillId="4" borderId="28" xfId="0" applyFont="1" applyFill="1" applyBorder="1"/>
    <xf numFmtId="0" fontId="7" fillId="4" borderId="27" xfId="0" applyFont="1" applyFill="1" applyBorder="1"/>
    <xf numFmtId="1" fontId="7" fillId="2" borderId="27" xfId="0" applyNumberFormat="1" applyFont="1" applyFill="1" applyBorder="1"/>
    <xf numFmtId="0" fontId="10" fillId="3" borderId="9" xfId="0" applyFont="1" applyFill="1" applyBorder="1"/>
    <xf numFmtId="0" fontId="10" fillId="3" borderId="51" xfId="0" applyFont="1" applyFill="1" applyBorder="1"/>
    <xf numFmtId="0" fontId="10" fillId="3" borderId="19" xfId="0" applyFont="1" applyFill="1" applyBorder="1"/>
    <xf numFmtId="0" fontId="10" fillId="3" borderId="64" xfId="0" applyFont="1" applyFill="1" applyBorder="1"/>
    <xf numFmtId="0" fontId="6" fillId="3" borderId="29" xfId="0" applyNumberFormat="1" applyFont="1" applyFill="1" applyBorder="1" applyAlignment="1" applyProtection="1">
      <alignment horizontal="left" vertical="center" wrapText="1"/>
      <protection hidden="1"/>
    </xf>
    <xf numFmtId="0" fontId="6" fillId="3" borderId="18" xfId="0" applyNumberFormat="1" applyFont="1" applyFill="1" applyBorder="1" applyAlignment="1" applyProtection="1">
      <alignment horizontal="left" vertical="center" wrapText="1"/>
      <protection hidden="1"/>
    </xf>
    <xf numFmtId="0" fontId="6" fillId="3" borderId="10" xfId="0" applyNumberFormat="1" applyFont="1" applyFill="1" applyBorder="1" applyAlignment="1" applyProtection="1">
      <alignment horizontal="left" vertical="center" wrapText="1"/>
      <protection hidden="1"/>
    </xf>
    <xf numFmtId="0" fontId="1" fillId="5" borderId="8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165" fontId="10" fillId="2" borderId="10" xfId="0" applyNumberFormat="1" applyFont="1" applyFill="1" applyBorder="1" applyAlignment="1">
      <alignment horizontal="right"/>
    </xf>
    <xf numFmtId="165" fontId="10" fillId="2" borderId="9" xfId="0" applyNumberFormat="1" applyFont="1" applyFill="1" applyBorder="1" applyAlignment="1">
      <alignment horizontal="right"/>
    </xf>
    <xf numFmtId="0" fontId="10" fillId="2" borderId="15" xfId="0" applyFont="1" applyFill="1" applyBorder="1"/>
    <xf numFmtId="0" fontId="1" fillId="6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0" fillId="0" borderId="45" xfId="0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17" fillId="0" borderId="92" xfId="0" applyNumberFormat="1" applyFont="1" applyBorder="1" applyAlignment="1" applyProtection="1">
      <alignment horizontal="center" vertical="center" wrapText="1"/>
      <protection hidden="1"/>
    </xf>
    <xf numFmtId="0" fontId="17" fillId="0" borderId="91" xfId="0" applyNumberFormat="1" applyFont="1" applyBorder="1" applyAlignment="1" applyProtection="1">
      <alignment horizontal="center" vertical="center" wrapText="1"/>
      <protection hidden="1"/>
    </xf>
    <xf numFmtId="1" fontId="17" fillId="0" borderId="19" xfId="0" applyNumberFormat="1" applyFont="1" applyBorder="1" applyAlignment="1" applyProtection="1">
      <alignment horizontal="center" vertical="center"/>
      <protection hidden="1"/>
    </xf>
    <xf numFmtId="1" fontId="17" fillId="0" borderId="9" xfId="0" applyNumberFormat="1" applyFont="1" applyBorder="1" applyAlignment="1" applyProtection="1">
      <alignment horizontal="center" vertical="center"/>
      <protection hidden="1"/>
    </xf>
    <xf numFmtId="1" fontId="17" fillId="0" borderId="18" xfId="0" applyNumberFormat="1" applyFont="1" applyBorder="1" applyAlignment="1" applyProtection="1">
      <alignment horizontal="center" vertical="center"/>
      <protection hidden="1"/>
    </xf>
    <xf numFmtId="1" fontId="17" fillId="0" borderId="21" xfId="0" applyNumberFormat="1" applyFont="1" applyBorder="1" applyAlignment="1" applyProtection="1">
      <alignment horizontal="center" vertical="center" wrapText="1"/>
      <protection hidden="1"/>
    </xf>
    <xf numFmtId="1" fontId="17" fillId="0" borderId="39" xfId="0" applyNumberFormat="1" applyFont="1" applyBorder="1" applyAlignment="1" applyProtection="1">
      <alignment horizontal="center" vertical="center" wrapText="1"/>
      <protection hidden="1"/>
    </xf>
    <xf numFmtId="1" fontId="17" fillId="0" borderId="7" xfId="0" applyNumberFormat="1" applyFont="1" applyBorder="1" applyAlignment="1" applyProtection="1">
      <alignment horizontal="center" vertical="center" wrapText="1"/>
      <protection hidden="1"/>
    </xf>
    <xf numFmtId="1" fontId="17" fillId="0" borderId="35" xfId="0" applyNumberFormat="1" applyFont="1" applyBorder="1" applyAlignment="1" applyProtection="1">
      <alignment horizontal="center" vertical="center" wrapText="1"/>
      <protection hidden="1"/>
    </xf>
    <xf numFmtId="1" fontId="17" fillId="0" borderId="14" xfId="0" applyNumberFormat="1" applyFont="1" applyBorder="1" applyAlignment="1" applyProtection="1">
      <alignment horizontal="center" vertical="center" wrapText="1"/>
      <protection hidden="1"/>
    </xf>
    <xf numFmtId="1" fontId="17" fillId="0" borderId="13" xfId="0" applyNumberFormat="1" applyFont="1" applyBorder="1" applyAlignment="1" applyProtection="1">
      <alignment horizontal="center" vertical="center" wrapText="1"/>
      <protection hidden="1"/>
    </xf>
    <xf numFmtId="0" fontId="17" fillId="0" borderId="5" xfId="0" applyNumberFormat="1" applyFont="1" applyBorder="1" applyAlignment="1" applyProtection="1">
      <alignment horizontal="center" vertical="center" shrinkToFit="1"/>
      <protection hidden="1"/>
    </xf>
    <xf numFmtId="0" fontId="17" fillId="0" borderId="91" xfId="0" applyNumberFormat="1" applyFont="1" applyBorder="1" applyAlignment="1" applyProtection="1">
      <alignment horizontal="center" vertical="center" shrinkToFit="1"/>
      <protection hidden="1"/>
    </xf>
    <xf numFmtId="0" fontId="17" fillId="0" borderId="5" xfId="0" applyNumberFormat="1" applyFont="1" applyBorder="1" applyAlignment="1" applyProtection="1">
      <alignment horizontal="center" vertical="center" wrapText="1"/>
      <protection hidden="1"/>
    </xf>
    <xf numFmtId="1" fontId="17" fillId="0" borderId="79" xfId="0" applyNumberFormat="1" applyFont="1" applyBorder="1" applyAlignment="1" applyProtection="1">
      <alignment horizontal="center" textRotation="90"/>
      <protection hidden="1"/>
    </xf>
    <xf numFmtId="1" fontId="17" fillId="0" borderId="93" xfId="0" applyNumberFormat="1" applyFont="1" applyBorder="1" applyAlignment="1" applyProtection="1">
      <alignment horizontal="center" textRotation="90"/>
      <protection hidden="1"/>
    </xf>
    <xf numFmtId="1" fontId="17" fillId="0" borderId="9" xfId="0" applyNumberFormat="1" applyFont="1" applyBorder="1" applyAlignment="1" applyProtection="1">
      <alignment horizontal="center" shrinkToFit="1"/>
      <protection hidden="1"/>
    </xf>
    <xf numFmtId="1" fontId="17" fillId="0" borderId="63" xfId="0" applyNumberFormat="1" applyFont="1" applyBorder="1" applyAlignment="1" applyProtection="1">
      <alignment horizontal="center" vertical="center"/>
      <protection hidden="1"/>
    </xf>
    <xf numFmtId="1" fontId="17" fillId="0" borderId="9" xfId="0" applyNumberFormat="1" applyFont="1" applyBorder="1" applyAlignment="1" applyProtection="1">
      <alignment horizontal="center"/>
      <protection hidden="1"/>
    </xf>
    <xf numFmtId="1" fontId="17" fillId="0" borderId="64" xfId="0" applyNumberFormat="1" applyFont="1" applyBorder="1" applyAlignment="1" applyProtection="1">
      <alignment horizontal="center"/>
      <protection hidden="1"/>
    </xf>
    <xf numFmtId="1" fontId="17" fillId="0" borderId="9" xfId="0" applyNumberFormat="1" applyFont="1" applyBorder="1" applyAlignment="1" applyProtection="1">
      <alignment horizontal="center" vertical="center" shrinkToFit="1"/>
      <protection hidden="1"/>
    </xf>
    <xf numFmtId="1" fontId="17" fillId="0" borderId="64" xfId="0" applyNumberFormat="1" applyFont="1" applyBorder="1" applyAlignment="1" applyProtection="1">
      <alignment horizontal="center" vertical="center" shrinkToFit="1"/>
      <protection hidden="1"/>
    </xf>
    <xf numFmtId="49" fontId="17" fillId="0" borderId="2" xfId="0" applyNumberFormat="1" applyFont="1" applyBorder="1" applyAlignment="1" applyProtection="1">
      <alignment horizontal="left" wrapText="1"/>
      <protection hidden="1"/>
    </xf>
    <xf numFmtId="49" fontId="17" fillId="0" borderId="43" xfId="0" applyNumberFormat="1" applyFont="1" applyBorder="1" applyAlignment="1" applyProtection="1">
      <alignment horizontal="left" wrapText="1"/>
      <protection hidden="1"/>
    </xf>
    <xf numFmtId="49" fontId="17" fillId="0" borderId="101" xfId="0" applyNumberFormat="1" applyFont="1" applyBorder="1" applyAlignment="1" applyProtection="1">
      <alignment horizontal="left" wrapText="1"/>
      <protection hidden="1"/>
    </xf>
    <xf numFmtId="0" fontId="8" fillId="0" borderId="0" xfId="0" applyFont="1" applyFill="1" applyBorder="1" applyAlignment="1">
      <alignment horizontal="center" vertical="center" textRotation="90"/>
    </xf>
    <xf numFmtId="0" fontId="8" fillId="0" borderId="96" xfId="0" applyFont="1" applyFill="1" applyBorder="1" applyAlignment="1">
      <alignment horizontal="center" vertical="center" textRotation="90"/>
    </xf>
    <xf numFmtId="1" fontId="17" fillId="0" borderId="63" xfId="0" applyNumberFormat="1" applyFont="1" applyBorder="1" applyAlignment="1" applyProtection="1">
      <alignment horizontal="center" vertical="center" shrinkToFit="1"/>
      <protection hidden="1"/>
    </xf>
    <xf numFmtId="49" fontId="17" fillId="0" borderId="15" xfId="0" applyNumberFormat="1" applyFont="1" applyBorder="1" applyAlignment="1" applyProtection="1">
      <alignment horizontal="left" wrapText="1"/>
      <protection hidden="1"/>
    </xf>
    <xf numFmtId="49" fontId="17" fillId="0" borderId="39" xfId="0" applyNumberFormat="1" applyFont="1" applyBorder="1" applyAlignment="1" applyProtection="1">
      <alignment horizontal="left" wrapText="1"/>
      <protection hidden="1"/>
    </xf>
    <xf numFmtId="49" fontId="17" fillId="0" borderId="41" xfId="0" applyNumberFormat="1" applyFont="1" applyBorder="1" applyAlignment="1" applyProtection="1">
      <alignment horizontal="left" wrapText="1"/>
      <protection hidden="1"/>
    </xf>
    <xf numFmtId="1" fontId="17" fillId="0" borderId="11" xfId="0" applyNumberFormat="1" applyFont="1" applyBorder="1" applyAlignment="1" applyProtection="1">
      <alignment horizontal="center" vertical="center" wrapText="1"/>
      <protection hidden="1"/>
    </xf>
    <xf numFmtId="1" fontId="17" fillId="0" borderId="17" xfId="0" applyNumberFormat="1" applyFont="1" applyBorder="1" applyAlignment="1" applyProtection="1">
      <alignment horizontal="center" vertical="center" wrapText="1"/>
      <protection hidden="1"/>
    </xf>
    <xf numFmtId="1" fontId="17" fillId="0" borderId="48" xfId="0" applyNumberFormat="1" applyFont="1" applyBorder="1" applyAlignment="1" applyProtection="1">
      <alignment horizontal="center" vertical="center" wrapText="1"/>
      <protection hidden="1"/>
    </xf>
    <xf numFmtId="0" fontId="24" fillId="0" borderId="0" xfId="0" applyFont="1" applyAlignment="1">
      <alignment horizontal="center" wrapText="1"/>
    </xf>
    <xf numFmtId="1" fontId="17" fillId="0" borderId="10" xfId="0" applyNumberFormat="1" applyFont="1" applyBorder="1" applyAlignment="1" applyProtection="1">
      <alignment horizontal="center" vertical="center" textRotation="90" wrapText="1"/>
      <protection hidden="1"/>
    </xf>
    <xf numFmtId="1" fontId="17" fillId="0" borderId="9" xfId="0" applyNumberFormat="1" applyFont="1" applyBorder="1" applyAlignment="1" applyProtection="1">
      <alignment horizontal="center" vertical="center" textRotation="90" wrapText="1"/>
      <protection hidden="1"/>
    </xf>
    <xf numFmtId="1" fontId="17" fillId="0" borderId="32" xfId="0" applyNumberFormat="1" applyFont="1" applyBorder="1" applyAlignment="1" applyProtection="1">
      <alignment horizontal="center" vertical="center" textRotation="90" wrapText="1"/>
      <protection hidden="1"/>
    </xf>
    <xf numFmtId="1" fontId="17" fillId="0" borderId="4" xfId="0" applyNumberFormat="1" applyFont="1" applyBorder="1" applyAlignment="1" applyProtection="1">
      <alignment horizontal="center" vertical="center" wrapText="1" shrinkToFit="1"/>
      <protection hidden="1"/>
    </xf>
    <xf numFmtId="1" fontId="17" fillId="0" borderId="94" xfId="0" applyNumberFormat="1" applyFont="1" applyBorder="1" applyAlignment="1" applyProtection="1">
      <alignment horizontal="center" vertical="center" wrapText="1" shrinkToFit="1"/>
      <protection hidden="1"/>
    </xf>
    <xf numFmtId="1" fontId="17" fillId="0" borderId="30" xfId="0" applyNumberFormat="1" applyFont="1" applyBorder="1" applyAlignment="1" applyProtection="1">
      <alignment horizontal="center" vertical="center" wrapText="1" shrinkToFit="1"/>
      <protection hidden="1"/>
    </xf>
    <xf numFmtId="1" fontId="17" fillId="0" borderId="23" xfId="0" applyNumberFormat="1" applyFont="1" applyBorder="1" applyAlignment="1" applyProtection="1">
      <alignment horizontal="center" vertical="center" wrapText="1"/>
      <protection hidden="1"/>
    </xf>
    <xf numFmtId="1" fontId="17" fillId="0" borderId="5" xfId="0" applyNumberFormat="1" applyFont="1" applyBorder="1" applyAlignment="1" applyProtection="1">
      <alignment horizontal="center" vertical="center"/>
      <protection hidden="1"/>
    </xf>
    <xf numFmtId="49" fontId="17" fillId="0" borderId="15" xfId="0" applyNumberFormat="1" applyFont="1" applyBorder="1" applyAlignment="1" applyProtection="1">
      <alignment horizontal="center" vertical="center" wrapText="1"/>
      <protection hidden="1"/>
    </xf>
    <xf numFmtId="49" fontId="17" fillId="0" borderId="39" xfId="0" applyNumberFormat="1" applyFont="1" applyBorder="1" applyAlignment="1" applyProtection="1">
      <alignment horizontal="center" vertical="center" wrapText="1"/>
      <protection hidden="1"/>
    </xf>
    <xf numFmtId="49" fontId="17" fillId="0" borderId="41" xfId="0" applyNumberFormat="1" applyFont="1" applyBorder="1" applyAlignment="1" applyProtection="1">
      <alignment horizontal="center" vertical="center" wrapText="1"/>
      <protection hidden="1"/>
    </xf>
    <xf numFmtId="0" fontId="8" fillId="0" borderId="59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48" xfId="0" applyFont="1" applyBorder="1" applyAlignment="1">
      <alignment horizontal="left" wrapText="1"/>
    </xf>
    <xf numFmtId="0" fontId="0" fillId="0" borderId="59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16" fontId="0" fillId="0" borderId="59" xfId="0" applyNumberFormat="1" applyBorder="1" applyAlignment="1">
      <alignment horizontal="left" wrapText="1"/>
    </xf>
    <xf numFmtId="16" fontId="0" fillId="0" borderId="0" xfId="0" applyNumberFormat="1" applyBorder="1" applyAlignment="1">
      <alignment horizontal="left" wrapText="1"/>
    </xf>
    <xf numFmtId="16" fontId="0" fillId="0" borderId="48" xfId="0" applyNumberFormat="1" applyBorder="1" applyAlignment="1">
      <alignment horizontal="left" wrapText="1"/>
    </xf>
    <xf numFmtId="0" fontId="0" fillId="0" borderId="98" xfId="0" applyBorder="1" applyAlignment="1">
      <alignment horizontal="center" wrapText="1"/>
    </xf>
    <xf numFmtId="0" fontId="0" fillId="0" borderId="96" xfId="0" applyBorder="1" applyAlignment="1">
      <alignment horizontal="center" wrapText="1"/>
    </xf>
    <xf numFmtId="0" fontId="0" fillId="0" borderId="95" xfId="0" applyBorder="1" applyAlignment="1">
      <alignment horizontal="center" wrapText="1"/>
    </xf>
    <xf numFmtId="49" fontId="15" fillId="4" borderId="99" xfId="0" applyNumberFormat="1" applyFont="1" applyFill="1" applyBorder="1" applyAlignment="1" applyProtection="1">
      <alignment horizontal="center" vertical="center"/>
      <protection hidden="1"/>
    </xf>
    <xf numFmtId="49" fontId="15" fillId="4" borderId="100" xfId="0" applyNumberFormat="1" applyFont="1" applyFill="1" applyBorder="1" applyAlignment="1" applyProtection="1">
      <alignment horizontal="center" vertical="center"/>
      <protection hidden="1"/>
    </xf>
    <xf numFmtId="0" fontId="1" fillId="0" borderId="97" xfId="0" applyFont="1" applyBorder="1" applyAlignment="1">
      <alignment horizontal="left" wrapText="1"/>
    </xf>
    <xf numFmtId="0" fontId="1" fillId="0" borderId="90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1" fontId="17" fillId="0" borderId="18" xfId="0" applyNumberFormat="1" applyFont="1" applyBorder="1" applyAlignment="1" applyProtection="1">
      <alignment horizontal="center" shrinkToFit="1"/>
      <protection hidden="1"/>
    </xf>
    <xf numFmtId="0" fontId="0" fillId="0" borderId="31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02" xfId="0" applyFill="1" applyBorder="1" applyAlignment="1">
      <alignment horizontal="left" wrapText="1"/>
    </xf>
    <xf numFmtId="0" fontId="0" fillId="0" borderId="91" xfId="0" applyFill="1" applyBorder="1" applyAlignment="1">
      <alignment horizontal="left" wrapText="1"/>
    </xf>
    <xf numFmtId="0" fontId="10" fillId="0" borderId="8" xfId="0" applyFont="1" applyFill="1" applyBorder="1" applyAlignment="1">
      <alignment horizontal="left" wrapText="1"/>
    </xf>
    <xf numFmtId="0" fontId="10" fillId="0" borderId="8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1" fontId="17" fillId="0" borderId="19" xfId="0" applyNumberFormat="1" applyFont="1" applyBorder="1" applyAlignment="1" applyProtection="1">
      <alignment horizontal="center" vertical="center" shrinkToFit="1"/>
      <protection hidden="1"/>
    </xf>
    <xf numFmtId="1" fontId="17" fillId="0" borderId="18" xfId="0" applyNumberFormat="1" applyFont="1" applyBorder="1" applyAlignment="1" applyProtection="1">
      <alignment horizontal="center" vertical="center" shrinkToFit="1"/>
      <protection hidden="1"/>
    </xf>
    <xf numFmtId="1" fontId="17" fillId="0" borderId="21" xfId="0" applyNumberFormat="1" applyFont="1" applyBorder="1" applyAlignment="1" applyProtection="1">
      <alignment horizontal="center" textRotation="90"/>
      <protection hidden="1"/>
    </xf>
    <xf numFmtId="1" fontId="17" fillId="0" borderId="41" xfId="0" applyNumberFormat="1" applyFont="1" applyBorder="1" applyAlignment="1" applyProtection="1">
      <alignment horizontal="center" textRotation="90"/>
      <protection hidden="1"/>
    </xf>
    <xf numFmtId="1" fontId="17" fillId="0" borderId="23" xfId="0" applyNumberFormat="1" applyFont="1" applyBorder="1" applyAlignment="1" applyProtection="1">
      <alignment horizontal="center" textRotation="90"/>
      <protection hidden="1"/>
    </xf>
    <xf numFmtId="1" fontId="17" fillId="0" borderId="95" xfId="0" applyNumberFormat="1" applyFont="1" applyBorder="1" applyAlignment="1" applyProtection="1">
      <alignment horizontal="center" textRotation="90"/>
      <protection hidden="1"/>
    </xf>
    <xf numFmtId="1" fontId="17" fillId="0" borderId="64" xfId="0" applyNumberFormat="1" applyFont="1" applyBorder="1" applyAlignment="1" applyProtection="1">
      <alignment horizontal="center" shrinkToFit="1"/>
      <protection hidden="1"/>
    </xf>
  </cellXfs>
  <cellStyles count="1">
    <cellStyle name="Обычный" xfId="0" builtinId="0"/>
  </cellStyles>
  <dxfs count="1">
    <dxf>
      <fill>
        <patternFill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45</xdr:col>
      <xdr:colOff>97971</xdr:colOff>
      <xdr:row>43</xdr:row>
      <xdr:rowOff>25050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0599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MMIS%20Lab/SPO/SpScho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План"/>
      <sheetName val="Практика"/>
      <sheetName val="Аттестация"/>
      <sheetName val="Кабинеты"/>
      <sheetName val="Пояснения"/>
      <sheetName val="Нормы"/>
      <sheetName val="Дисциплины"/>
      <sheetName val="Рабочий"/>
    </sheetNames>
    <sheetDataSet>
      <sheetData sheetId="0"/>
      <sheetData sheetId="1">
        <row r="6">
          <cell r="EB6">
            <v>0.1</v>
          </cell>
        </row>
      </sheetData>
      <sheetData sheetId="2"/>
      <sheetData sheetId="3"/>
      <sheetData sheetId="4"/>
      <sheetData sheetId="5"/>
      <sheetData sheetId="6">
        <row r="3">
          <cell r="B3">
            <v>36</v>
          </cell>
        </row>
      </sheetData>
      <sheetData sheetId="7"/>
      <sheetData sheetId="8">
        <row r="12">
          <cell r="AA12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O2"/>
  <sheetViews>
    <sheetView tabSelected="1" view="pageBreakPreview" zoomScale="70" zoomScaleSheetLayoutView="70" workbookViewId="0">
      <selection activeCell="A37" sqref="A1:XFD37"/>
    </sheetView>
  </sheetViews>
  <sheetFormatPr defaultRowHeight="12.75" x14ac:dyDescent="0.2"/>
  <cols>
    <col min="1" max="1" width="5.7109375" style="147" customWidth="1"/>
    <col min="2" max="53" width="3.28515625" style="147" customWidth="1"/>
    <col min="54" max="54" width="6.28515625" style="147" customWidth="1"/>
    <col min="55" max="60" width="6.7109375" style="147" customWidth="1"/>
    <col min="61" max="61" width="4.42578125" style="147" customWidth="1"/>
    <col min="62" max="64" width="6.5703125" style="147" customWidth="1"/>
    <col min="65" max="65" width="5.42578125" style="147" customWidth="1"/>
    <col min="66" max="66" width="4.28515625" style="147" customWidth="1"/>
    <col min="67" max="67" width="7.7109375" style="147" customWidth="1"/>
  </cols>
  <sheetData>
    <row r="1" spans="23:67" x14ac:dyDescent="0.2">
      <c r="BM1" s="148"/>
      <c r="BN1" s="148"/>
      <c r="BO1" s="148"/>
    </row>
    <row r="2" spans="23:67" ht="13.5" customHeight="1" x14ac:dyDescent="0.2">
      <c r="W2" s="149"/>
      <c r="X2" s="149"/>
      <c r="Y2" s="149"/>
    </row>
  </sheetData>
  <phoneticPr fontId="0" type="noConversion"/>
  <pageMargins left="0" right="0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X90"/>
  <sheetViews>
    <sheetView view="pageBreakPreview" workbookViewId="0">
      <pane xSplit="3" topLeftCell="D1" activePane="topRight" state="frozen"/>
      <selection activeCell="A16" sqref="A16"/>
      <selection pane="topRight" activeCell="A66" sqref="A66:G66"/>
    </sheetView>
  </sheetViews>
  <sheetFormatPr defaultRowHeight="12.75" x14ac:dyDescent="0.2"/>
  <cols>
    <col min="1" max="1" width="10" style="2" customWidth="1"/>
    <col min="2" max="2" width="28.28515625" style="2" customWidth="1"/>
    <col min="3" max="3" width="17.7109375" customWidth="1"/>
    <col min="4" max="4" width="5.85546875" customWidth="1"/>
    <col min="5" max="5" width="6.42578125" customWidth="1"/>
    <col min="6" max="6" width="7.42578125" customWidth="1"/>
    <col min="7" max="7" width="6.28515625" customWidth="1"/>
    <col min="8" max="8" width="8.140625" customWidth="1"/>
    <col min="9" max="11" width="6.28515625" customWidth="1"/>
    <col min="12" max="23" width="5.140625" customWidth="1"/>
  </cols>
  <sheetData>
    <row r="1" spans="1:23" s="175" customFormat="1" ht="17.25" customHeight="1" x14ac:dyDescent="0.3">
      <c r="A1" s="146"/>
      <c r="B1" s="146"/>
      <c r="N1" s="304"/>
      <c r="O1" s="304"/>
      <c r="P1" s="304"/>
      <c r="Q1" s="304"/>
      <c r="R1" s="304"/>
      <c r="S1" s="304"/>
      <c r="T1" s="304"/>
      <c r="U1" s="304"/>
      <c r="V1" s="304"/>
      <c r="W1" s="304"/>
    </row>
    <row r="2" spans="1:23" s="175" customFormat="1" ht="19.5" customHeight="1" x14ac:dyDescent="0.3">
      <c r="A2" s="146"/>
      <c r="B2" s="343" t="s">
        <v>112</v>
      </c>
      <c r="C2" s="343"/>
      <c r="D2" s="177"/>
      <c r="E2" s="177"/>
      <c r="F2" s="177"/>
      <c r="G2" s="177"/>
      <c r="H2" s="177"/>
      <c r="I2" s="177"/>
      <c r="J2" s="178"/>
      <c r="K2" s="178"/>
      <c r="L2" s="178"/>
      <c r="M2" s="176"/>
      <c r="N2" s="176"/>
      <c r="O2" s="176"/>
      <c r="P2" s="176"/>
      <c r="Q2" s="177"/>
      <c r="R2" s="177"/>
      <c r="S2" s="177"/>
      <c r="T2" s="177"/>
      <c r="U2" s="177"/>
      <c r="V2" s="177"/>
      <c r="W2" s="177"/>
    </row>
    <row r="3" spans="1:23" s="175" customFormat="1" ht="19.5" thickBot="1" x14ac:dyDescent="0.35">
      <c r="A3" s="146"/>
      <c r="B3" s="146"/>
      <c r="J3" s="176"/>
      <c r="K3" s="176"/>
      <c r="L3" s="176"/>
    </row>
    <row r="4" spans="1:23" x14ac:dyDescent="0.2">
      <c r="A4" s="331" t="s">
        <v>0</v>
      </c>
      <c r="B4" s="337" t="s">
        <v>108</v>
      </c>
      <c r="C4" s="352" t="s">
        <v>93</v>
      </c>
      <c r="D4" s="340" t="s">
        <v>1</v>
      </c>
      <c r="E4" s="341"/>
      <c r="F4" s="344" t="s">
        <v>2</v>
      </c>
      <c r="G4" s="347" t="s">
        <v>3</v>
      </c>
      <c r="H4" s="348"/>
      <c r="I4" s="348"/>
      <c r="J4" s="348"/>
      <c r="K4" s="349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3"/>
    </row>
    <row r="5" spans="1:23" x14ac:dyDescent="0.2">
      <c r="A5" s="332"/>
      <c r="B5" s="338"/>
      <c r="C5" s="353"/>
      <c r="D5" s="318"/>
      <c r="E5" s="342"/>
      <c r="F5" s="345"/>
      <c r="G5" s="317" t="s">
        <v>4</v>
      </c>
      <c r="H5" s="350"/>
      <c r="I5" s="312"/>
      <c r="J5" s="312"/>
      <c r="K5" s="351"/>
      <c r="L5" s="326" t="s">
        <v>5</v>
      </c>
      <c r="M5" s="327"/>
      <c r="N5" s="327"/>
      <c r="O5" s="327"/>
      <c r="P5" s="327"/>
      <c r="Q5" s="328"/>
      <c r="R5" s="311" t="s">
        <v>6</v>
      </c>
      <c r="S5" s="312"/>
      <c r="T5" s="312"/>
      <c r="U5" s="312"/>
      <c r="V5" s="312"/>
      <c r="W5" s="313"/>
    </row>
    <row r="6" spans="1:23" ht="12.75" customHeight="1" x14ac:dyDescent="0.2">
      <c r="A6" s="332"/>
      <c r="B6" s="338"/>
      <c r="C6" s="353"/>
      <c r="D6" s="318"/>
      <c r="E6" s="342"/>
      <c r="F6" s="345"/>
      <c r="G6" s="318"/>
      <c r="H6" s="342"/>
      <c r="I6" s="314" t="s">
        <v>7</v>
      </c>
      <c r="J6" s="314" t="s">
        <v>8</v>
      </c>
      <c r="K6" s="317" t="s">
        <v>92</v>
      </c>
      <c r="L6" s="336" t="s">
        <v>9</v>
      </c>
      <c r="M6" s="329"/>
      <c r="N6" s="329"/>
      <c r="O6" s="329" t="s">
        <v>10</v>
      </c>
      <c r="P6" s="329"/>
      <c r="Q6" s="330"/>
      <c r="R6" s="388" t="s">
        <v>11</v>
      </c>
      <c r="S6" s="329"/>
      <c r="T6" s="329"/>
      <c r="U6" s="329" t="s">
        <v>12</v>
      </c>
      <c r="V6" s="329"/>
      <c r="W6" s="389"/>
    </row>
    <row r="7" spans="1:23" ht="23.25" customHeight="1" x14ac:dyDescent="0.2">
      <c r="A7" s="332"/>
      <c r="B7" s="338"/>
      <c r="C7" s="353"/>
      <c r="D7" s="318"/>
      <c r="E7" s="342"/>
      <c r="F7" s="345"/>
      <c r="G7" s="318"/>
      <c r="H7" s="342"/>
      <c r="I7" s="315"/>
      <c r="J7" s="315"/>
      <c r="K7" s="318"/>
      <c r="L7" s="309">
        <v>16</v>
      </c>
      <c r="M7" s="310"/>
      <c r="N7" s="114" t="s">
        <v>13</v>
      </c>
      <c r="O7" s="322">
        <v>19</v>
      </c>
      <c r="P7" s="310"/>
      <c r="Q7" s="226" t="s">
        <v>13</v>
      </c>
      <c r="R7" s="310">
        <v>13</v>
      </c>
      <c r="S7" s="310"/>
      <c r="T7" s="114" t="s">
        <v>13</v>
      </c>
      <c r="U7" s="320">
        <v>11</v>
      </c>
      <c r="V7" s="321"/>
      <c r="W7" s="115" t="s">
        <v>13</v>
      </c>
    </row>
    <row r="8" spans="1:23" ht="21.75" customHeight="1" x14ac:dyDescent="0.2">
      <c r="A8" s="332"/>
      <c r="B8" s="338"/>
      <c r="C8" s="353"/>
      <c r="D8" s="318"/>
      <c r="E8" s="342"/>
      <c r="F8" s="345"/>
      <c r="G8" s="318"/>
      <c r="H8" s="342"/>
      <c r="I8" s="316"/>
      <c r="J8" s="316"/>
      <c r="K8" s="319"/>
      <c r="L8" s="323" t="s">
        <v>4</v>
      </c>
      <c r="M8" s="325" t="s">
        <v>14</v>
      </c>
      <c r="N8" s="325"/>
      <c r="O8" s="390" t="s">
        <v>4</v>
      </c>
      <c r="P8" s="325" t="s">
        <v>14</v>
      </c>
      <c r="Q8" s="394"/>
      <c r="R8" s="392" t="s">
        <v>4</v>
      </c>
      <c r="S8" s="325" t="s">
        <v>14</v>
      </c>
      <c r="T8" s="325"/>
      <c r="U8" s="390" t="s">
        <v>4</v>
      </c>
      <c r="V8" s="325" t="s">
        <v>14</v>
      </c>
      <c r="W8" s="372"/>
    </row>
    <row r="9" spans="1:23" ht="99" thickBot="1" x14ac:dyDescent="0.25">
      <c r="A9" s="333"/>
      <c r="B9" s="339"/>
      <c r="C9" s="354"/>
      <c r="D9" s="116" t="s">
        <v>15</v>
      </c>
      <c r="E9" s="116" t="s">
        <v>16</v>
      </c>
      <c r="F9" s="346"/>
      <c r="G9" s="116" t="s">
        <v>15</v>
      </c>
      <c r="H9" s="116" t="s">
        <v>16</v>
      </c>
      <c r="I9" s="116" t="s">
        <v>16</v>
      </c>
      <c r="J9" s="116" t="s">
        <v>16</v>
      </c>
      <c r="K9" s="117" t="s">
        <v>16</v>
      </c>
      <c r="L9" s="324"/>
      <c r="M9" s="116" t="s">
        <v>17</v>
      </c>
      <c r="N9" s="116" t="s">
        <v>18</v>
      </c>
      <c r="O9" s="391"/>
      <c r="P9" s="116" t="s">
        <v>17</v>
      </c>
      <c r="Q9" s="227" t="s">
        <v>18</v>
      </c>
      <c r="R9" s="393"/>
      <c r="S9" s="116" t="s">
        <v>17</v>
      </c>
      <c r="T9" s="116" t="s">
        <v>18</v>
      </c>
      <c r="U9" s="391"/>
      <c r="V9" s="116" t="s">
        <v>17</v>
      </c>
      <c r="W9" s="118" t="s">
        <v>18</v>
      </c>
    </row>
    <row r="10" spans="1:23" ht="13.5" thickBot="1" x14ac:dyDescent="0.25">
      <c r="A10" s="1">
        <v>1</v>
      </c>
      <c r="B10" s="19">
        <v>2</v>
      </c>
      <c r="C10" s="21">
        <v>3</v>
      </c>
      <c r="D10" s="20">
        <v>7</v>
      </c>
      <c r="E10" s="13">
        <v>8</v>
      </c>
      <c r="F10" s="13">
        <v>9</v>
      </c>
      <c r="G10" s="13">
        <v>10</v>
      </c>
      <c r="H10" s="13">
        <v>11</v>
      </c>
      <c r="I10" s="13">
        <v>13</v>
      </c>
      <c r="J10" s="13">
        <v>15</v>
      </c>
      <c r="K10" s="14">
        <v>17</v>
      </c>
      <c r="L10" s="228">
        <v>24</v>
      </c>
      <c r="M10" s="15">
        <v>25</v>
      </c>
      <c r="N10" s="15">
        <v>26</v>
      </c>
      <c r="O10" s="16">
        <v>27</v>
      </c>
      <c r="P10" s="15">
        <v>28</v>
      </c>
      <c r="Q10" s="229">
        <v>29</v>
      </c>
      <c r="R10" s="250">
        <v>30</v>
      </c>
      <c r="S10" s="15">
        <v>31</v>
      </c>
      <c r="T10" s="15">
        <v>32</v>
      </c>
      <c r="U10" s="15">
        <v>33</v>
      </c>
      <c r="V10" s="15">
        <v>34</v>
      </c>
      <c r="W10" s="17">
        <v>35</v>
      </c>
    </row>
    <row r="11" spans="1:23" ht="26.25" customHeight="1" thickBot="1" x14ac:dyDescent="0.3">
      <c r="A11" s="10" t="s">
        <v>23</v>
      </c>
      <c r="B11" s="126" t="s">
        <v>24</v>
      </c>
      <c r="C11" s="82"/>
      <c r="D11" s="284">
        <v>498</v>
      </c>
      <c r="E11" s="57">
        <f>SUM(E12:E16)</f>
        <v>614</v>
      </c>
      <c r="F11" s="57">
        <f t="shared" ref="F11" si="0">E11-H11</f>
        <v>244</v>
      </c>
      <c r="G11" s="285">
        <v>332</v>
      </c>
      <c r="H11" s="57">
        <f>SUM(H12:H16)</f>
        <v>370</v>
      </c>
      <c r="I11" s="57">
        <f>SUM(I12:I16)</f>
        <v>128</v>
      </c>
      <c r="J11" s="57">
        <f>SUM(J12:J16)</f>
        <v>242</v>
      </c>
      <c r="K11" s="119">
        <f>SUM(K12:K16)</f>
        <v>0</v>
      </c>
      <c r="L11" s="238">
        <f>SUM(L12:L16)</f>
        <v>160</v>
      </c>
      <c r="M11" s="83">
        <f t="shared" ref="M11:W11" si="1">SUM(M12:M16)</f>
        <v>71</v>
      </c>
      <c r="N11" s="166">
        <f t="shared" si="1"/>
        <v>0</v>
      </c>
      <c r="O11" s="159">
        <f>SUM(O12:O16)</f>
        <v>114</v>
      </c>
      <c r="P11" s="83">
        <f t="shared" si="1"/>
        <v>86</v>
      </c>
      <c r="Q11" s="239">
        <f t="shared" si="1"/>
        <v>0</v>
      </c>
      <c r="R11" s="251">
        <f>SUM(R12:R16)</f>
        <v>52</v>
      </c>
      <c r="S11" s="83">
        <f t="shared" si="1"/>
        <v>50</v>
      </c>
      <c r="T11" s="166">
        <f t="shared" si="1"/>
        <v>0</v>
      </c>
      <c r="U11" s="159">
        <f t="shared" si="1"/>
        <v>44</v>
      </c>
      <c r="V11" s="83">
        <f t="shared" si="1"/>
        <v>35</v>
      </c>
      <c r="W11" s="106">
        <f t="shared" si="1"/>
        <v>0</v>
      </c>
    </row>
    <row r="12" spans="1:23" x14ac:dyDescent="0.2">
      <c r="A12" s="3" t="s">
        <v>25</v>
      </c>
      <c r="B12" s="4" t="s">
        <v>26</v>
      </c>
      <c r="C12" s="297" t="s">
        <v>125</v>
      </c>
      <c r="D12" s="37"/>
      <c r="E12" s="64">
        <f>H12*1.5</f>
        <v>72</v>
      </c>
      <c r="F12" s="64">
        <f t="shared" ref="F12:F53" si="2">E12-H12</f>
        <v>24</v>
      </c>
      <c r="G12" s="39"/>
      <c r="H12" s="38">
        <f>L12+O12+R12+U12</f>
        <v>48</v>
      </c>
      <c r="I12" s="38">
        <f t="shared" ref="I12:I20" si="3">H12-J12</f>
        <v>42</v>
      </c>
      <c r="J12" s="38">
        <f>M12+P12+S12+V12</f>
        <v>6</v>
      </c>
      <c r="K12" s="47"/>
      <c r="L12" s="198">
        <v>48</v>
      </c>
      <c r="M12" s="74">
        <v>6</v>
      </c>
      <c r="N12" s="157"/>
      <c r="O12" s="139"/>
      <c r="P12" s="74"/>
      <c r="Q12" s="199"/>
      <c r="R12" s="139"/>
      <c r="S12" s="74"/>
      <c r="T12" s="157"/>
      <c r="U12" s="139"/>
      <c r="V12" s="74"/>
      <c r="W12" s="75"/>
    </row>
    <row r="13" spans="1:23" x14ac:dyDescent="0.2">
      <c r="A13" s="8" t="s">
        <v>27</v>
      </c>
      <c r="B13" s="5" t="s">
        <v>20</v>
      </c>
      <c r="C13" s="297" t="s">
        <v>125</v>
      </c>
      <c r="D13" s="22"/>
      <c r="E13" s="61">
        <f>H13*1.5</f>
        <v>72</v>
      </c>
      <c r="F13" s="62">
        <f t="shared" si="2"/>
        <v>24</v>
      </c>
      <c r="G13" s="23"/>
      <c r="H13" s="18">
        <f>L13+O13+R13+U13</f>
        <v>48</v>
      </c>
      <c r="I13" s="18">
        <f t="shared" ref="I13" si="4">H13-J13</f>
        <v>26</v>
      </c>
      <c r="J13" s="18">
        <f>M13+P13+S13+V13</f>
        <v>22</v>
      </c>
      <c r="K13" s="45"/>
      <c r="L13" s="232">
        <v>48</v>
      </c>
      <c r="M13" s="53">
        <v>22</v>
      </c>
      <c r="N13" s="155"/>
      <c r="O13" s="151"/>
      <c r="P13" s="53"/>
      <c r="Q13" s="233"/>
      <c r="R13" s="151"/>
      <c r="S13" s="53"/>
      <c r="T13" s="155"/>
      <c r="U13" s="151"/>
      <c r="V13" s="53"/>
      <c r="W13" s="54"/>
    </row>
    <row r="14" spans="1:23" x14ac:dyDescent="0.2">
      <c r="A14" s="8" t="s">
        <v>28</v>
      </c>
      <c r="B14" s="5" t="s">
        <v>19</v>
      </c>
      <c r="C14" s="297" t="s">
        <v>127</v>
      </c>
      <c r="D14" s="22"/>
      <c r="E14" s="61">
        <f>H14*1.5</f>
        <v>177</v>
      </c>
      <c r="F14" s="62">
        <f t="shared" si="2"/>
        <v>59</v>
      </c>
      <c r="G14" s="23"/>
      <c r="H14" s="18">
        <f t="shared" ref="H14:H16" si="5">L14+O14+R14+U14</f>
        <v>118</v>
      </c>
      <c r="I14" s="18">
        <f t="shared" ref="I14:I16" si="6">H14-J14</f>
        <v>30</v>
      </c>
      <c r="J14" s="18">
        <f t="shared" ref="J14:J16" si="7">M14+P14+S14+V14</f>
        <v>88</v>
      </c>
      <c r="K14" s="45"/>
      <c r="L14" s="232">
        <v>32</v>
      </c>
      <c r="M14" s="53">
        <v>13</v>
      </c>
      <c r="N14" s="155"/>
      <c r="O14" s="151">
        <v>38</v>
      </c>
      <c r="P14" s="53">
        <v>34</v>
      </c>
      <c r="Q14" s="233"/>
      <c r="R14" s="151">
        <v>26</v>
      </c>
      <c r="S14" s="53">
        <v>26</v>
      </c>
      <c r="T14" s="155"/>
      <c r="U14" s="151">
        <v>22</v>
      </c>
      <c r="V14" s="53">
        <v>15</v>
      </c>
      <c r="W14" s="54"/>
    </row>
    <row r="15" spans="1:23" x14ac:dyDescent="0.2">
      <c r="A15" s="8" t="s">
        <v>29</v>
      </c>
      <c r="B15" s="5" t="s">
        <v>21</v>
      </c>
      <c r="C15" s="297" t="s">
        <v>135</v>
      </c>
      <c r="D15" s="22"/>
      <c r="E15" s="61">
        <f>H15*2</f>
        <v>236</v>
      </c>
      <c r="F15" s="62">
        <f t="shared" si="2"/>
        <v>118</v>
      </c>
      <c r="G15" s="23"/>
      <c r="H15" s="18">
        <f t="shared" si="5"/>
        <v>118</v>
      </c>
      <c r="I15" s="18">
        <f t="shared" si="6"/>
        <v>8</v>
      </c>
      <c r="J15" s="18">
        <f t="shared" si="7"/>
        <v>110</v>
      </c>
      <c r="K15" s="45"/>
      <c r="L15" s="232">
        <v>32</v>
      </c>
      <c r="M15" s="53">
        <v>30</v>
      </c>
      <c r="N15" s="155"/>
      <c r="O15" s="151">
        <v>38</v>
      </c>
      <c r="P15" s="53">
        <v>36</v>
      </c>
      <c r="Q15" s="233"/>
      <c r="R15" s="151">
        <v>26</v>
      </c>
      <c r="S15" s="53">
        <v>24</v>
      </c>
      <c r="T15" s="155"/>
      <c r="U15" s="151">
        <v>22</v>
      </c>
      <c r="V15" s="53">
        <v>20</v>
      </c>
      <c r="W15" s="54"/>
    </row>
    <row r="16" spans="1:23" ht="13.5" thickBot="1" x14ac:dyDescent="0.25">
      <c r="A16" s="111" t="s">
        <v>30</v>
      </c>
      <c r="B16" s="78" t="s">
        <v>31</v>
      </c>
      <c r="C16" s="197"/>
      <c r="D16" s="41"/>
      <c r="E16" s="81">
        <v>57</v>
      </c>
      <c r="F16" s="65">
        <f t="shared" si="2"/>
        <v>19</v>
      </c>
      <c r="G16" s="43"/>
      <c r="H16" s="42">
        <f t="shared" si="5"/>
        <v>38</v>
      </c>
      <c r="I16" s="42">
        <f t="shared" si="6"/>
        <v>22</v>
      </c>
      <c r="J16" s="42">
        <f t="shared" si="7"/>
        <v>16</v>
      </c>
      <c r="K16" s="48"/>
      <c r="L16" s="236"/>
      <c r="M16" s="76"/>
      <c r="N16" s="158"/>
      <c r="O16" s="153">
        <v>38</v>
      </c>
      <c r="P16" s="76">
        <v>16</v>
      </c>
      <c r="Q16" s="237"/>
      <c r="R16" s="153"/>
      <c r="S16" s="76"/>
      <c r="T16" s="158"/>
      <c r="U16" s="153"/>
      <c r="V16" s="76"/>
      <c r="W16" s="77"/>
    </row>
    <row r="17" spans="1:23" ht="25.5" customHeight="1" thickBot="1" x14ac:dyDescent="0.3">
      <c r="A17" s="32" t="s">
        <v>32</v>
      </c>
      <c r="B17" s="126" t="s">
        <v>90</v>
      </c>
      <c r="C17" s="82"/>
      <c r="D17" s="284">
        <v>174</v>
      </c>
      <c r="E17" s="57">
        <f>SUM(E18:E19)</f>
        <v>321</v>
      </c>
      <c r="F17" s="57">
        <f t="shared" si="2"/>
        <v>107</v>
      </c>
      <c r="G17" s="285">
        <v>116</v>
      </c>
      <c r="H17" s="57">
        <f>SUM(H18:H19)</f>
        <v>214</v>
      </c>
      <c r="I17" s="57">
        <f>SUM(I18:I19)</f>
        <v>42</v>
      </c>
      <c r="J17" s="57">
        <f>SUM(J18:J19)</f>
        <v>172</v>
      </c>
      <c r="K17" s="119">
        <f>SUM(K18:K19)</f>
        <v>0</v>
      </c>
      <c r="L17" s="238">
        <f t="shared" ref="L17:W17" si="8">SUM(L18:L19)</f>
        <v>48</v>
      </c>
      <c r="M17" s="83">
        <f t="shared" si="8"/>
        <v>40</v>
      </c>
      <c r="N17" s="166">
        <f t="shared" si="8"/>
        <v>0</v>
      </c>
      <c r="O17" s="159">
        <f>SUM(O18:O19)</f>
        <v>114</v>
      </c>
      <c r="P17" s="83">
        <f t="shared" si="8"/>
        <v>92</v>
      </c>
      <c r="Q17" s="239">
        <f t="shared" si="8"/>
        <v>0</v>
      </c>
      <c r="R17" s="159">
        <f>SUM(R18:R19)</f>
        <v>52</v>
      </c>
      <c r="S17" s="83">
        <f t="shared" si="8"/>
        <v>40</v>
      </c>
      <c r="T17" s="166">
        <f t="shared" si="8"/>
        <v>0</v>
      </c>
      <c r="U17" s="159">
        <f t="shared" si="8"/>
        <v>0</v>
      </c>
      <c r="V17" s="83">
        <f t="shared" si="8"/>
        <v>0</v>
      </c>
      <c r="W17" s="106">
        <f t="shared" si="8"/>
        <v>0</v>
      </c>
    </row>
    <row r="18" spans="1:23" x14ac:dyDescent="0.2">
      <c r="A18" s="3" t="s">
        <v>33</v>
      </c>
      <c r="B18" s="11" t="s">
        <v>22</v>
      </c>
      <c r="C18" s="197"/>
      <c r="D18" s="37"/>
      <c r="E18" s="64">
        <v>57</v>
      </c>
      <c r="F18" s="64">
        <f t="shared" si="2"/>
        <v>19</v>
      </c>
      <c r="G18" s="39"/>
      <c r="H18" s="18">
        <f>L18+O18+R18+U18</f>
        <v>38</v>
      </c>
      <c r="I18" s="18">
        <f t="shared" ref="I18:I19" si="9">H18-J18</f>
        <v>22</v>
      </c>
      <c r="J18" s="18">
        <f>M18+P18+S18+V18</f>
        <v>16</v>
      </c>
      <c r="K18" s="47"/>
      <c r="L18" s="198"/>
      <c r="M18" s="74"/>
      <c r="N18" s="157"/>
      <c r="O18" s="139">
        <v>38</v>
      </c>
      <c r="P18" s="74">
        <v>16</v>
      </c>
      <c r="Q18" s="199"/>
      <c r="R18" s="139"/>
      <c r="S18" s="74"/>
      <c r="T18" s="157"/>
      <c r="U18" s="139"/>
      <c r="V18" s="74"/>
      <c r="W18" s="75"/>
    </row>
    <row r="19" spans="1:23" ht="39" thickBot="1" x14ac:dyDescent="0.25">
      <c r="A19" s="8" t="s">
        <v>34</v>
      </c>
      <c r="B19" s="9" t="s">
        <v>35</v>
      </c>
      <c r="C19" s="297" t="s">
        <v>126</v>
      </c>
      <c r="D19" s="22"/>
      <c r="E19" s="62">
        <f>H19*1.5</f>
        <v>264</v>
      </c>
      <c r="F19" s="62">
        <f t="shared" si="2"/>
        <v>88</v>
      </c>
      <c r="G19" s="23"/>
      <c r="H19" s="18">
        <f>L19+O19+R19+U19</f>
        <v>176</v>
      </c>
      <c r="I19" s="18">
        <f t="shared" si="9"/>
        <v>20</v>
      </c>
      <c r="J19" s="18">
        <f>M19+P19+S19+V19</f>
        <v>156</v>
      </c>
      <c r="K19" s="45"/>
      <c r="L19" s="232">
        <v>48</v>
      </c>
      <c r="M19" s="287">
        <v>40</v>
      </c>
      <c r="N19" s="288"/>
      <c r="O19" s="289">
        <v>76</v>
      </c>
      <c r="P19" s="287">
        <v>76</v>
      </c>
      <c r="Q19" s="290"/>
      <c r="R19" s="289">
        <v>52</v>
      </c>
      <c r="S19" s="287">
        <v>40</v>
      </c>
      <c r="T19" s="288"/>
      <c r="U19" s="151"/>
      <c r="V19" s="53"/>
      <c r="W19" s="54"/>
    </row>
    <row r="20" spans="1:23" ht="15.75" customHeight="1" thickBot="1" x14ac:dyDescent="0.3">
      <c r="A20" s="10" t="s">
        <v>36</v>
      </c>
      <c r="B20" s="127" t="s">
        <v>37</v>
      </c>
      <c r="C20" s="84"/>
      <c r="D20" s="284">
        <v>1542</v>
      </c>
      <c r="E20" s="57">
        <f>H20*1.5</f>
        <v>2310</v>
      </c>
      <c r="F20" s="286">
        <f>E20-H20</f>
        <v>770</v>
      </c>
      <c r="G20" s="285">
        <v>1028</v>
      </c>
      <c r="H20" s="286">
        <f>H21+H33</f>
        <v>1540</v>
      </c>
      <c r="I20" s="57">
        <f t="shared" si="3"/>
        <v>874</v>
      </c>
      <c r="J20" s="57">
        <f>J21+J33</f>
        <v>666</v>
      </c>
      <c r="K20" s="119">
        <f>K21+K33</f>
        <v>40</v>
      </c>
      <c r="L20" s="240">
        <f t="shared" ref="L20:W20" si="10">L21+L33</f>
        <v>368</v>
      </c>
      <c r="M20" s="58">
        <f t="shared" si="10"/>
        <v>154</v>
      </c>
      <c r="N20" s="167">
        <f t="shared" si="10"/>
        <v>0</v>
      </c>
      <c r="O20" s="160">
        <f t="shared" si="10"/>
        <v>456</v>
      </c>
      <c r="P20" s="58">
        <f t="shared" si="10"/>
        <v>198</v>
      </c>
      <c r="Q20" s="241">
        <f t="shared" si="10"/>
        <v>0</v>
      </c>
      <c r="R20" s="160">
        <f>R21+R33</f>
        <v>364</v>
      </c>
      <c r="S20" s="58">
        <f t="shared" si="10"/>
        <v>130</v>
      </c>
      <c r="T20" s="167">
        <f t="shared" si="10"/>
        <v>20</v>
      </c>
      <c r="U20" s="174">
        <f t="shared" si="10"/>
        <v>352</v>
      </c>
      <c r="V20" s="58">
        <f t="shared" si="10"/>
        <v>146</v>
      </c>
      <c r="W20" s="85">
        <f t="shared" si="10"/>
        <v>20</v>
      </c>
    </row>
    <row r="21" spans="1:23" ht="23.25" thickBot="1" x14ac:dyDescent="0.25">
      <c r="A21" s="86" t="s">
        <v>38</v>
      </c>
      <c r="B21" s="128" t="s">
        <v>39</v>
      </c>
      <c r="C21" s="87"/>
      <c r="D21" s="80">
        <v>666</v>
      </c>
      <c r="E21" s="63">
        <f>SUM(E22:E32)</f>
        <v>1124</v>
      </c>
      <c r="F21" s="63">
        <f t="shared" si="2"/>
        <v>378</v>
      </c>
      <c r="G21" s="67">
        <v>444</v>
      </c>
      <c r="H21" s="94">
        <f>SUM(H22:H32)</f>
        <v>746</v>
      </c>
      <c r="I21" s="94">
        <f>SUM(I22:I32)</f>
        <v>418</v>
      </c>
      <c r="J21" s="94">
        <f>SUM(J22:J32)</f>
        <v>308</v>
      </c>
      <c r="K21" s="108">
        <f>SUM(K22:K32)</f>
        <v>20</v>
      </c>
      <c r="L21" s="242">
        <f t="shared" ref="L21:W21" si="11">SUM(L22:L32)</f>
        <v>240</v>
      </c>
      <c r="M21" s="88">
        <f t="shared" si="11"/>
        <v>104</v>
      </c>
      <c r="N21" s="168">
        <f t="shared" si="11"/>
        <v>0</v>
      </c>
      <c r="O21" s="161">
        <f>SUM(O22:O32)</f>
        <v>266</v>
      </c>
      <c r="P21" s="88">
        <f t="shared" si="11"/>
        <v>106</v>
      </c>
      <c r="Q21" s="243">
        <f t="shared" si="11"/>
        <v>0</v>
      </c>
      <c r="R21" s="161">
        <f>SUM(R22:R32)</f>
        <v>130</v>
      </c>
      <c r="S21" s="88">
        <f t="shared" si="11"/>
        <v>54</v>
      </c>
      <c r="T21" s="168">
        <f t="shared" si="11"/>
        <v>20</v>
      </c>
      <c r="U21" s="161">
        <f>SUM(U22:U32)</f>
        <v>110</v>
      </c>
      <c r="V21" s="88">
        <f t="shared" si="11"/>
        <v>44</v>
      </c>
      <c r="W21" s="89">
        <f t="shared" si="11"/>
        <v>0</v>
      </c>
    </row>
    <row r="22" spans="1:23" x14ac:dyDescent="0.2">
      <c r="A22" s="6" t="s">
        <v>66</v>
      </c>
      <c r="B22" s="7" t="s">
        <v>40</v>
      </c>
      <c r="C22" s="296" t="s">
        <v>136</v>
      </c>
      <c r="D22" s="29"/>
      <c r="E22" s="61">
        <v>179</v>
      </c>
      <c r="F22" s="61">
        <f t="shared" si="2"/>
        <v>64</v>
      </c>
      <c r="G22" s="31"/>
      <c r="H22" s="18">
        <f>L22+O22+R22+U22</f>
        <v>115</v>
      </c>
      <c r="I22" s="18">
        <f>H22-J22-K22</f>
        <v>51</v>
      </c>
      <c r="J22" s="18">
        <f>M22+P22+S22+V22</f>
        <v>44</v>
      </c>
      <c r="K22" s="44">
        <v>20</v>
      </c>
      <c r="L22" s="230"/>
      <c r="M22" s="50"/>
      <c r="N22" s="154"/>
      <c r="O22" s="150">
        <v>76</v>
      </c>
      <c r="P22" s="50">
        <v>32</v>
      </c>
      <c r="Q22" s="231"/>
      <c r="R22" s="150">
        <v>39</v>
      </c>
      <c r="S22" s="50">
        <v>12</v>
      </c>
      <c r="T22" s="154">
        <v>20</v>
      </c>
      <c r="U22" s="150"/>
      <c r="V22" s="50"/>
      <c r="W22" s="51"/>
    </row>
    <row r="23" spans="1:23" x14ac:dyDescent="0.2">
      <c r="A23" s="6" t="s">
        <v>67</v>
      </c>
      <c r="B23" s="9" t="s">
        <v>41</v>
      </c>
      <c r="C23" s="297" t="s">
        <v>125</v>
      </c>
      <c r="D23" s="22"/>
      <c r="E23" s="61">
        <f>H23*1.5</f>
        <v>72</v>
      </c>
      <c r="F23" s="62">
        <f t="shared" si="2"/>
        <v>24</v>
      </c>
      <c r="G23" s="23"/>
      <c r="H23" s="18">
        <f t="shared" ref="H23" si="12">L23+O23+R23+U23</f>
        <v>48</v>
      </c>
      <c r="I23" s="18">
        <f t="shared" ref="I23" si="13">H23-J23</f>
        <v>28</v>
      </c>
      <c r="J23" s="18">
        <f t="shared" ref="J23" si="14">M23+P23+S23+V23</f>
        <v>20</v>
      </c>
      <c r="K23" s="45"/>
      <c r="L23" s="232">
        <v>48</v>
      </c>
      <c r="M23" s="53">
        <v>20</v>
      </c>
      <c r="N23" s="155"/>
      <c r="O23" s="151"/>
      <c r="P23" s="53"/>
      <c r="Q23" s="233"/>
      <c r="R23" s="151"/>
      <c r="S23" s="53"/>
      <c r="T23" s="155"/>
      <c r="U23" s="151"/>
      <c r="V23" s="53"/>
      <c r="W23" s="54"/>
    </row>
    <row r="24" spans="1:23" x14ac:dyDescent="0.2">
      <c r="A24" s="6" t="s">
        <v>68</v>
      </c>
      <c r="B24" s="9" t="s">
        <v>114</v>
      </c>
      <c r="C24" s="296" t="s">
        <v>137</v>
      </c>
      <c r="D24" s="22"/>
      <c r="E24" s="61">
        <v>153</v>
      </c>
      <c r="F24" s="62">
        <f t="shared" si="2"/>
        <v>51</v>
      </c>
      <c r="G24" s="23"/>
      <c r="H24" s="18">
        <f t="shared" ref="H24:H32" si="15">L24+O24+R24+U24</f>
        <v>102</v>
      </c>
      <c r="I24" s="18">
        <f t="shared" ref="I24:I32" si="16">H24-J24</f>
        <v>58</v>
      </c>
      <c r="J24" s="18">
        <f t="shared" ref="J24:J32" si="17">M24+P24+S24+V24</f>
        <v>44</v>
      </c>
      <c r="K24" s="45"/>
      <c r="L24" s="232">
        <v>64</v>
      </c>
      <c r="M24" s="53">
        <v>28</v>
      </c>
      <c r="N24" s="155"/>
      <c r="O24" s="151">
        <v>38</v>
      </c>
      <c r="P24" s="53">
        <v>16</v>
      </c>
      <c r="Q24" s="233"/>
      <c r="R24" s="151"/>
      <c r="S24" s="53"/>
      <c r="T24" s="155"/>
      <c r="U24" s="151"/>
      <c r="V24" s="53"/>
      <c r="W24" s="54"/>
    </row>
    <row r="25" spans="1:23" ht="25.5" x14ac:dyDescent="0.2">
      <c r="A25" s="6" t="s">
        <v>69</v>
      </c>
      <c r="B25" s="7" t="s">
        <v>42</v>
      </c>
      <c r="C25" s="297" t="s">
        <v>125</v>
      </c>
      <c r="D25" s="22"/>
      <c r="E25" s="61">
        <f>H25*1.5</f>
        <v>72</v>
      </c>
      <c r="F25" s="62">
        <f t="shared" si="2"/>
        <v>24</v>
      </c>
      <c r="G25" s="23"/>
      <c r="H25" s="18">
        <f t="shared" si="15"/>
        <v>48</v>
      </c>
      <c r="I25" s="18">
        <f t="shared" si="16"/>
        <v>28</v>
      </c>
      <c r="J25" s="18">
        <f t="shared" si="17"/>
        <v>20</v>
      </c>
      <c r="K25" s="45"/>
      <c r="L25" s="232">
        <v>48</v>
      </c>
      <c r="M25" s="53">
        <v>20</v>
      </c>
      <c r="N25" s="155"/>
      <c r="O25" s="151"/>
      <c r="P25" s="53"/>
      <c r="Q25" s="233"/>
      <c r="R25" s="151"/>
      <c r="S25" s="53"/>
      <c r="T25" s="155"/>
      <c r="U25" s="151"/>
      <c r="V25" s="53"/>
      <c r="W25" s="54"/>
    </row>
    <row r="26" spans="1:23" ht="38.25" x14ac:dyDescent="0.2">
      <c r="A26" s="6" t="s">
        <v>70</v>
      </c>
      <c r="B26" s="9" t="s">
        <v>43</v>
      </c>
      <c r="C26" s="297" t="s">
        <v>126</v>
      </c>
      <c r="D26" s="22"/>
      <c r="E26" s="61">
        <v>59</v>
      </c>
      <c r="F26" s="62">
        <f t="shared" si="2"/>
        <v>20</v>
      </c>
      <c r="G26" s="23"/>
      <c r="H26" s="18">
        <f t="shared" si="15"/>
        <v>39</v>
      </c>
      <c r="I26" s="18">
        <f t="shared" si="16"/>
        <v>19</v>
      </c>
      <c r="J26" s="18">
        <f t="shared" si="17"/>
        <v>20</v>
      </c>
      <c r="K26" s="45"/>
      <c r="L26" s="232"/>
      <c r="M26" s="53"/>
      <c r="N26" s="155"/>
      <c r="O26" s="151"/>
      <c r="P26" s="53"/>
      <c r="Q26" s="233"/>
      <c r="R26" s="151">
        <v>39</v>
      </c>
      <c r="S26" s="53">
        <v>20</v>
      </c>
      <c r="T26" s="155"/>
      <c r="U26" s="151"/>
      <c r="V26" s="53"/>
      <c r="W26" s="54"/>
    </row>
    <row r="27" spans="1:23" x14ac:dyDescent="0.2">
      <c r="A27" s="6" t="s">
        <v>71</v>
      </c>
      <c r="B27" s="103" t="s">
        <v>78</v>
      </c>
      <c r="C27" s="297" t="s">
        <v>124</v>
      </c>
      <c r="D27" s="26"/>
      <c r="E27" s="79">
        <v>55</v>
      </c>
      <c r="F27" s="66">
        <f>E27-H27</f>
        <v>17</v>
      </c>
      <c r="G27" s="27"/>
      <c r="H27" s="18">
        <f t="shared" si="15"/>
        <v>38</v>
      </c>
      <c r="I27" s="18">
        <f t="shared" si="16"/>
        <v>22</v>
      </c>
      <c r="J27" s="18">
        <f t="shared" si="17"/>
        <v>16</v>
      </c>
      <c r="K27" s="46"/>
      <c r="L27" s="234"/>
      <c r="M27" s="55"/>
      <c r="N27" s="156"/>
      <c r="O27" s="152">
        <v>38</v>
      </c>
      <c r="P27" s="55">
        <v>16</v>
      </c>
      <c r="Q27" s="235"/>
      <c r="R27" s="152"/>
      <c r="S27" s="55"/>
      <c r="T27" s="156"/>
      <c r="U27" s="152"/>
      <c r="V27" s="55"/>
      <c r="W27" s="56"/>
    </row>
    <row r="28" spans="1:23" x14ac:dyDescent="0.2">
      <c r="A28" s="6" t="s">
        <v>72</v>
      </c>
      <c r="B28" s="9" t="s">
        <v>77</v>
      </c>
      <c r="C28" s="296" t="s">
        <v>138</v>
      </c>
      <c r="D28" s="22"/>
      <c r="E28" s="62">
        <f>H28*1.5</f>
        <v>120</v>
      </c>
      <c r="F28" s="62">
        <f>E28-H28</f>
        <v>40</v>
      </c>
      <c r="G28" s="23"/>
      <c r="H28" s="18">
        <f t="shared" si="15"/>
        <v>80</v>
      </c>
      <c r="I28" s="18">
        <f t="shared" si="16"/>
        <v>44</v>
      </c>
      <c r="J28" s="18">
        <f t="shared" si="17"/>
        <v>36</v>
      </c>
      <c r="K28" s="45"/>
      <c r="L28" s="232">
        <v>80</v>
      </c>
      <c r="M28" s="53">
        <v>36</v>
      </c>
      <c r="N28" s="155"/>
      <c r="O28" s="151"/>
      <c r="P28" s="53"/>
      <c r="Q28" s="233"/>
      <c r="R28" s="151"/>
      <c r="S28" s="53"/>
      <c r="T28" s="155"/>
      <c r="U28" s="151"/>
      <c r="V28" s="53"/>
      <c r="W28" s="54"/>
    </row>
    <row r="29" spans="1:23" ht="25.5" x14ac:dyDescent="0.2">
      <c r="A29" s="6" t="s">
        <v>73</v>
      </c>
      <c r="B29" s="9" t="s">
        <v>115</v>
      </c>
      <c r="C29" s="297" t="s">
        <v>127</v>
      </c>
      <c r="D29" s="22"/>
      <c r="E29" s="61">
        <f>H29*1.5</f>
        <v>66</v>
      </c>
      <c r="F29" s="62">
        <f>E29-H29</f>
        <v>22</v>
      </c>
      <c r="G29" s="23"/>
      <c r="H29" s="18">
        <f t="shared" si="15"/>
        <v>44</v>
      </c>
      <c r="I29" s="18">
        <f t="shared" si="16"/>
        <v>28</v>
      </c>
      <c r="J29" s="18">
        <f t="shared" si="17"/>
        <v>16</v>
      </c>
      <c r="K29" s="45"/>
      <c r="L29" s="232"/>
      <c r="M29" s="53"/>
      <c r="N29" s="155"/>
      <c r="O29" s="151"/>
      <c r="P29" s="53"/>
      <c r="Q29" s="233"/>
      <c r="R29" s="151"/>
      <c r="S29" s="53"/>
      <c r="T29" s="155"/>
      <c r="U29" s="151">
        <v>44</v>
      </c>
      <c r="V29" s="53">
        <v>16</v>
      </c>
      <c r="W29" s="54"/>
    </row>
    <row r="30" spans="1:23" ht="25.5" x14ac:dyDescent="0.2">
      <c r="A30" s="6" t="s">
        <v>74</v>
      </c>
      <c r="B30" s="9" t="s">
        <v>44</v>
      </c>
      <c r="C30" s="297" t="s">
        <v>124</v>
      </c>
      <c r="D30" s="22"/>
      <c r="E30" s="61">
        <f>H30*1.5</f>
        <v>114</v>
      </c>
      <c r="F30" s="62">
        <f>E30-H30</f>
        <v>38</v>
      </c>
      <c r="G30" s="23">
        <v>68</v>
      </c>
      <c r="H30" s="18">
        <f t="shared" si="15"/>
        <v>76</v>
      </c>
      <c r="I30" s="18">
        <f t="shared" si="16"/>
        <v>46</v>
      </c>
      <c r="J30" s="18">
        <f t="shared" si="17"/>
        <v>30</v>
      </c>
      <c r="K30" s="45"/>
      <c r="L30" s="232"/>
      <c r="M30" s="53"/>
      <c r="N30" s="155"/>
      <c r="O30" s="151">
        <v>76</v>
      </c>
      <c r="P30" s="53">
        <v>30</v>
      </c>
      <c r="Q30" s="233"/>
      <c r="R30" s="151"/>
      <c r="S30" s="53"/>
      <c r="T30" s="155"/>
      <c r="U30" s="151"/>
      <c r="V30" s="53"/>
      <c r="W30" s="54"/>
    </row>
    <row r="31" spans="1:23" ht="25.5" x14ac:dyDescent="0.2">
      <c r="A31" s="6" t="s">
        <v>75</v>
      </c>
      <c r="B31" s="9" t="s">
        <v>117</v>
      </c>
      <c r="C31" s="297" t="s">
        <v>127</v>
      </c>
      <c r="D31" s="22"/>
      <c r="E31" s="61">
        <f>H31*1.5</f>
        <v>99</v>
      </c>
      <c r="F31" s="62">
        <f t="shared" si="2"/>
        <v>33</v>
      </c>
      <c r="G31" s="23"/>
      <c r="H31" s="18">
        <f t="shared" si="15"/>
        <v>66</v>
      </c>
      <c r="I31" s="18">
        <f t="shared" si="16"/>
        <v>38</v>
      </c>
      <c r="J31" s="18">
        <f t="shared" si="17"/>
        <v>28</v>
      </c>
      <c r="K31" s="45"/>
      <c r="L31" s="232"/>
      <c r="M31" s="53"/>
      <c r="N31" s="155"/>
      <c r="O31" s="151"/>
      <c r="P31" s="53"/>
      <c r="Q31" s="233"/>
      <c r="R31" s="151"/>
      <c r="S31" s="53"/>
      <c r="T31" s="155"/>
      <c r="U31" s="151">
        <v>66</v>
      </c>
      <c r="V31" s="53">
        <v>28</v>
      </c>
      <c r="W31" s="54"/>
    </row>
    <row r="32" spans="1:23" ht="16.5" customHeight="1" thickBot="1" x14ac:dyDescent="0.25">
      <c r="A32" s="6" t="s">
        <v>76</v>
      </c>
      <c r="B32" s="9" t="s">
        <v>116</v>
      </c>
      <c r="C32" s="297" t="s">
        <v>126</v>
      </c>
      <c r="D32" s="22"/>
      <c r="E32" s="61">
        <f>H32*1.5</f>
        <v>135</v>
      </c>
      <c r="F32" s="62">
        <f t="shared" si="2"/>
        <v>45</v>
      </c>
      <c r="G32" s="23"/>
      <c r="H32" s="18">
        <f t="shared" si="15"/>
        <v>90</v>
      </c>
      <c r="I32" s="18">
        <f t="shared" si="16"/>
        <v>56</v>
      </c>
      <c r="J32" s="18">
        <f t="shared" si="17"/>
        <v>34</v>
      </c>
      <c r="K32" s="45"/>
      <c r="L32" s="232"/>
      <c r="M32" s="53"/>
      <c r="N32" s="155"/>
      <c r="O32" s="151">
        <v>38</v>
      </c>
      <c r="P32" s="53">
        <v>12</v>
      </c>
      <c r="Q32" s="233"/>
      <c r="R32" s="151">
        <v>52</v>
      </c>
      <c r="S32" s="53">
        <v>22</v>
      </c>
      <c r="T32" s="155"/>
      <c r="U32" s="151"/>
      <c r="V32" s="53"/>
      <c r="W32" s="54"/>
    </row>
    <row r="33" spans="1:23" ht="21.75" customHeight="1" thickBot="1" x14ac:dyDescent="0.25">
      <c r="A33" s="91" t="s">
        <v>45</v>
      </c>
      <c r="B33" s="129" t="s">
        <v>46</v>
      </c>
      <c r="C33" s="33"/>
      <c r="D33" s="80">
        <v>802</v>
      </c>
      <c r="E33" s="63">
        <f>E34+E41+E47</f>
        <v>1077</v>
      </c>
      <c r="F33" s="63">
        <f>F34+F41+F47</f>
        <v>359</v>
      </c>
      <c r="G33" s="67">
        <v>534</v>
      </c>
      <c r="H33" s="94">
        <f>H34+H41+H47+H52</f>
        <v>794</v>
      </c>
      <c r="I33" s="94">
        <f>I34+I41+I47+I52</f>
        <v>416</v>
      </c>
      <c r="J33" s="94">
        <f>J34+J41+J47+J52</f>
        <v>358</v>
      </c>
      <c r="K33" s="108">
        <f>K34+K41+K47+K52</f>
        <v>20</v>
      </c>
      <c r="L33" s="253">
        <f>L34+L41+L47+L52</f>
        <v>128</v>
      </c>
      <c r="M33" s="94">
        <f t="shared" ref="M33:W33" si="18">M34+M41+M47+M52</f>
        <v>50</v>
      </c>
      <c r="N33" s="169">
        <f t="shared" si="18"/>
        <v>0</v>
      </c>
      <c r="O33" s="162">
        <f>O34+O41+O47+O52</f>
        <v>190</v>
      </c>
      <c r="P33" s="94">
        <f t="shared" si="18"/>
        <v>92</v>
      </c>
      <c r="Q33" s="254">
        <f t="shared" si="18"/>
        <v>0</v>
      </c>
      <c r="R33" s="162">
        <f>R34+R41+R47+R52</f>
        <v>234</v>
      </c>
      <c r="S33" s="94">
        <f t="shared" si="18"/>
        <v>76</v>
      </c>
      <c r="T33" s="169">
        <f t="shared" si="18"/>
        <v>0</v>
      </c>
      <c r="U33" s="162">
        <f>U34+U41+U47+U52</f>
        <v>242</v>
      </c>
      <c r="V33" s="94">
        <f t="shared" si="18"/>
        <v>102</v>
      </c>
      <c r="W33" s="109">
        <f t="shared" si="18"/>
        <v>20</v>
      </c>
    </row>
    <row r="34" spans="1:23" ht="34.5" thickBot="1" x14ac:dyDescent="0.25">
      <c r="A34" s="90" t="s">
        <v>47</v>
      </c>
      <c r="B34" s="130" t="s">
        <v>106</v>
      </c>
      <c r="C34" s="301" t="s">
        <v>128</v>
      </c>
      <c r="D34" s="35"/>
      <c r="E34" s="185">
        <f>SUM(E35:E38)</f>
        <v>421.5</v>
      </c>
      <c r="F34" s="185">
        <f t="shared" si="2"/>
        <v>140.5</v>
      </c>
      <c r="G34" s="36"/>
      <c r="H34" s="88">
        <f>SUM(H35:H38)</f>
        <v>281</v>
      </c>
      <c r="I34" s="88">
        <f>SUM(I35:I38)</f>
        <v>141</v>
      </c>
      <c r="J34" s="88">
        <f>SUM(J35:J38)</f>
        <v>120</v>
      </c>
      <c r="K34" s="107">
        <f>SUM(K35:K37)</f>
        <v>20</v>
      </c>
      <c r="L34" s="255">
        <f>SUM(L35:L38)</f>
        <v>0</v>
      </c>
      <c r="M34" s="186">
        <f t="shared" ref="M34:W34" si="19">SUM(M35:M38)</f>
        <v>0</v>
      </c>
      <c r="N34" s="187">
        <f t="shared" si="19"/>
        <v>0</v>
      </c>
      <c r="O34" s="188">
        <f>SUM(O35:O38)</f>
        <v>0</v>
      </c>
      <c r="P34" s="186">
        <f t="shared" si="19"/>
        <v>0</v>
      </c>
      <c r="Q34" s="256">
        <f t="shared" si="19"/>
        <v>0</v>
      </c>
      <c r="R34" s="225">
        <f>SUM(R35:R38)</f>
        <v>39</v>
      </c>
      <c r="S34" s="186">
        <f t="shared" si="19"/>
        <v>18</v>
      </c>
      <c r="T34" s="187">
        <f t="shared" si="19"/>
        <v>0</v>
      </c>
      <c r="U34" s="188">
        <f>SUM(U35:U38)</f>
        <v>242</v>
      </c>
      <c r="V34" s="186">
        <f t="shared" si="19"/>
        <v>102</v>
      </c>
      <c r="W34" s="189">
        <f t="shared" si="19"/>
        <v>20</v>
      </c>
    </row>
    <row r="35" spans="1:23" ht="25.5" x14ac:dyDescent="0.2">
      <c r="A35" s="6" t="s">
        <v>48</v>
      </c>
      <c r="B35" s="7" t="s">
        <v>81</v>
      </c>
      <c r="C35" s="120"/>
      <c r="D35" s="29"/>
      <c r="E35" s="183">
        <f>H35*1.5</f>
        <v>165</v>
      </c>
      <c r="F35" s="196">
        <f t="shared" si="2"/>
        <v>55</v>
      </c>
      <c r="G35" s="31"/>
      <c r="H35" s="18">
        <f>L35+O35+R35+U35</f>
        <v>110</v>
      </c>
      <c r="I35" s="18">
        <f>H35-J35-K35</f>
        <v>48</v>
      </c>
      <c r="J35" s="18">
        <f>M35+P35+S35+V35</f>
        <v>42</v>
      </c>
      <c r="K35" s="44">
        <v>20</v>
      </c>
      <c r="L35" s="230"/>
      <c r="M35" s="50"/>
      <c r="N35" s="154"/>
      <c r="O35" s="150"/>
      <c r="P35" s="50"/>
      <c r="Q35" s="231"/>
      <c r="R35" s="150"/>
      <c r="S35" s="50"/>
      <c r="T35" s="154"/>
      <c r="U35" s="150">
        <v>110</v>
      </c>
      <c r="V35" s="50">
        <v>42</v>
      </c>
      <c r="W35" s="51">
        <v>20</v>
      </c>
    </row>
    <row r="36" spans="1:23" x14ac:dyDescent="0.2">
      <c r="A36" s="8" t="s">
        <v>79</v>
      </c>
      <c r="B36" s="9" t="s">
        <v>82</v>
      </c>
      <c r="C36" s="52"/>
      <c r="D36" s="22"/>
      <c r="E36" s="184">
        <f>H36*1.5</f>
        <v>58.5</v>
      </c>
      <c r="F36" s="184">
        <f t="shared" si="2"/>
        <v>19.5</v>
      </c>
      <c r="G36" s="23"/>
      <c r="H36" s="18">
        <f>L36+O36+R36+U36</f>
        <v>39</v>
      </c>
      <c r="I36" s="18">
        <f>H36-J36-K36</f>
        <v>21</v>
      </c>
      <c r="J36" s="18">
        <f>M36+P36+S36+V36</f>
        <v>18</v>
      </c>
      <c r="K36" s="45"/>
      <c r="L36" s="232"/>
      <c r="M36" s="53"/>
      <c r="N36" s="155"/>
      <c r="O36" s="151"/>
      <c r="P36" s="53"/>
      <c r="Q36" s="233"/>
      <c r="R36" s="151">
        <v>39</v>
      </c>
      <c r="S36" s="53">
        <v>18</v>
      </c>
      <c r="T36" s="155"/>
      <c r="U36" s="151"/>
      <c r="V36" s="53"/>
      <c r="W36" s="54"/>
    </row>
    <row r="37" spans="1:23" ht="38.25" x14ac:dyDescent="0.2">
      <c r="A37" s="8" t="s">
        <v>80</v>
      </c>
      <c r="B37" s="9" t="s">
        <v>107</v>
      </c>
      <c r="C37" s="52"/>
      <c r="D37" s="22"/>
      <c r="E37" s="184">
        <f>H37*1.5</f>
        <v>115.5</v>
      </c>
      <c r="F37" s="184">
        <f t="shared" si="2"/>
        <v>38.5</v>
      </c>
      <c r="G37" s="23"/>
      <c r="H37" s="18">
        <f t="shared" ref="H37:H38" si="20">L37+O37+R37+U37</f>
        <v>77</v>
      </c>
      <c r="I37" s="18">
        <f t="shared" ref="I37:I38" si="21">H37-J37-K37</f>
        <v>41</v>
      </c>
      <c r="J37" s="18">
        <f t="shared" ref="J37:J38" si="22">M37+P37+S37+V37</f>
        <v>36</v>
      </c>
      <c r="K37" s="45"/>
      <c r="L37" s="232"/>
      <c r="M37" s="53"/>
      <c r="N37" s="155"/>
      <c r="O37" s="151"/>
      <c r="P37" s="53"/>
      <c r="Q37" s="233"/>
      <c r="R37" s="151"/>
      <c r="S37" s="53"/>
      <c r="T37" s="155"/>
      <c r="U37" s="52">
        <v>77</v>
      </c>
      <c r="V37" s="53">
        <v>36</v>
      </c>
      <c r="W37" s="54"/>
    </row>
    <row r="38" spans="1:23" ht="25.5" x14ac:dyDescent="0.2">
      <c r="A38" s="8" t="s">
        <v>110</v>
      </c>
      <c r="B38" s="9" t="s">
        <v>111</v>
      </c>
      <c r="C38" s="52"/>
      <c r="D38" s="22"/>
      <c r="E38" s="184">
        <f>H38*1.5</f>
        <v>82.5</v>
      </c>
      <c r="F38" s="184">
        <f t="shared" si="2"/>
        <v>27.5</v>
      </c>
      <c r="G38" s="23"/>
      <c r="H38" s="18">
        <f t="shared" si="20"/>
        <v>55</v>
      </c>
      <c r="I38" s="18">
        <f t="shared" si="21"/>
        <v>31</v>
      </c>
      <c r="J38" s="18">
        <f t="shared" si="22"/>
        <v>24</v>
      </c>
      <c r="K38" s="45"/>
      <c r="L38" s="232"/>
      <c r="M38" s="53"/>
      <c r="N38" s="155"/>
      <c r="O38" s="151"/>
      <c r="P38" s="53"/>
      <c r="Q38" s="233"/>
      <c r="R38" s="151"/>
      <c r="S38" s="53"/>
      <c r="T38" s="155"/>
      <c r="U38" s="151">
        <v>55</v>
      </c>
      <c r="V38" s="53">
        <v>24</v>
      </c>
      <c r="W38" s="54"/>
    </row>
    <row r="39" spans="1:23" x14ac:dyDescent="0.2">
      <c r="A39" s="12" t="s">
        <v>49</v>
      </c>
      <c r="B39" s="59" t="s">
        <v>50</v>
      </c>
      <c r="C39" s="294" t="s">
        <v>139</v>
      </c>
      <c r="D39" s="22"/>
      <c r="E39" s="190">
        <f>H39</f>
        <v>36</v>
      </c>
      <c r="F39" s="190"/>
      <c r="G39" s="23"/>
      <c r="H39" s="71">
        <f>L39+O39+R39+U39</f>
        <v>36</v>
      </c>
      <c r="I39" s="71"/>
      <c r="J39" s="71"/>
      <c r="K39" s="191"/>
      <c r="L39" s="200"/>
      <c r="M39" s="71"/>
      <c r="N39" s="170"/>
      <c r="O39" s="140"/>
      <c r="P39" s="71"/>
      <c r="Q39" s="201"/>
      <c r="R39" s="140"/>
      <c r="S39" s="71"/>
      <c r="T39" s="170"/>
      <c r="U39" s="71">
        <v>36</v>
      </c>
      <c r="V39" s="71"/>
      <c r="W39" s="72"/>
    </row>
    <row r="40" spans="1:23" ht="34.5" thickBot="1" x14ac:dyDescent="0.25">
      <c r="A40" s="40" t="s">
        <v>51</v>
      </c>
      <c r="B40" s="60" t="s">
        <v>52</v>
      </c>
      <c r="C40" s="294" t="s">
        <v>139</v>
      </c>
      <c r="D40" s="41"/>
      <c r="E40" s="192">
        <f>H40</f>
        <v>72</v>
      </c>
      <c r="F40" s="192"/>
      <c r="G40" s="43"/>
      <c r="H40" s="71">
        <f>L40+O40+R40+U40</f>
        <v>72</v>
      </c>
      <c r="I40" s="92"/>
      <c r="J40" s="92"/>
      <c r="K40" s="193"/>
      <c r="L40" s="204"/>
      <c r="M40" s="92"/>
      <c r="N40" s="171"/>
      <c r="O40" s="163"/>
      <c r="P40" s="92"/>
      <c r="Q40" s="205"/>
      <c r="R40" s="163"/>
      <c r="S40" s="92"/>
      <c r="T40" s="171"/>
      <c r="U40" s="92">
        <v>72</v>
      </c>
      <c r="V40" s="92"/>
      <c r="W40" s="93"/>
    </row>
    <row r="41" spans="1:23" ht="34.5" thickBot="1" x14ac:dyDescent="0.25">
      <c r="A41" s="90" t="s">
        <v>53</v>
      </c>
      <c r="B41" s="130" t="s">
        <v>83</v>
      </c>
      <c r="C41" s="301" t="s">
        <v>140</v>
      </c>
      <c r="D41" s="35"/>
      <c r="E41" s="185">
        <f>SUM(E42:E44)</f>
        <v>292.5</v>
      </c>
      <c r="F41" s="185">
        <f>E41-H41</f>
        <v>97.5</v>
      </c>
      <c r="G41" s="36"/>
      <c r="H41" s="34">
        <f>SUM(H42:H44)</f>
        <v>195</v>
      </c>
      <c r="I41" s="34">
        <f>SUM(I42:I44)</f>
        <v>99</v>
      </c>
      <c r="J41" s="34">
        <f>SUM(J42:J44)</f>
        <v>96</v>
      </c>
      <c r="K41" s="110">
        <f>SUM(K42:K43)</f>
        <v>0</v>
      </c>
      <c r="L41" s="257">
        <f>SUM(L42:L43)</f>
        <v>0</v>
      </c>
      <c r="M41" s="144">
        <f t="shared" ref="M41:W41" si="23">SUM(M42:M43)</f>
        <v>0</v>
      </c>
      <c r="N41" s="172">
        <f t="shared" si="23"/>
        <v>0</v>
      </c>
      <c r="O41" s="164">
        <f t="shared" si="23"/>
        <v>0</v>
      </c>
      <c r="P41" s="144">
        <f t="shared" si="23"/>
        <v>0</v>
      </c>
      <c r="Q41" s="258">
        <f t="shared" si="23"/>
        <v>0</v>
      </c>
      <c r="R41" s="164">
        <f>SUM(R42:R44)</f>
        <v>195</v>
      </c>
      <c r="S41" s="144">
        <f t="shared" si="23"/>
        <v>58</v>
      </c>
      <c r="T41" s="172">
        <f t="shared" si="23"/>
        <v>0</v>
      </c>
      <c r="U41" s="164">
        <f t="shared" si="23"/>
        <v>0</v>
      </c>
      <c r="V41" s="144">
        <f t="shared" si="23"/>
        <v>0</v>
      </c>
      <c r="W41" s="145">
        <f t="shared" si="23"/>
        <v>0</v>
      </c>
    </row>
    <row r="42" spans="1:23" ht="25.5" x14ac:dyDescent="0.2">
      <c r="A42" s="3" t="s">
        <v>54</v>
      </c>
      <c r="B42" s="11" t="s">
        <v>118</v>
      </c>
      <c r="C42" s="120"/>
      <c r="D42" s="37"/>
      <c r="E42" s="298">
        <f>H42*1.5</f>
        <v>78</v>
      </c>
      <c r="F42" s="298">
        <f t="shared" si="2"/>
        <v>26</v>
      </c>
      <c r="G42" s="39"/>
      <c r="H42" s="18">
        <f t="shared" ref="H42:H44" si="24">L42+O42+R42+U42</f>
        <v>52</v>
      </c>
      <c r="I42" s="18">
        <f t="shared" ref="I42:I44" si="25">H42-J42-K42</f>
        <v>26</v>
      </c>
      <c r="J42" s="18">
        <f t="shared" ref="J42:J44" si="26">M42+P42+S42+V42</f>
        <v>26</v>
      </c>
      <c r="K42" s="47"/>
      <c r="L42" s="198"/>
      <c r="M42" s="74"/>
      <c r="N42" s="157"/>
      <c r="O42" s="139"/>
      <c r="P42" s="74"/>
      <c r="Q42" s="199"/>
      <c r="R42" s="139">
        <v>52</v>
      </c>
      <c r="S42" s="74">
        <v>26</v>
      </c>
      <c r="T42" s="157"/>
      <c r="U42" s="139"/>
      <c r="V42" s="74"/>
      <c r="W42" s="75"/>
    </row>
    <row r="43" spans="1:23" ht="25.5" x14ac:dyDescent="0.2">
      <c r="A43" s="8" t="s">
        <v>55</v>
      </c>
      <c r="B43" s="9" t="s">
        <v>84</v>
      </c>
      <c r="C43" s="120"/>
      <c r="D43" s="22"/>
      <c r="E43" s="299">
        <f>H43*1.5</f>
        <v>97.5</v>
      </c>
      <c r="F43" s="299">
        <f t="shared" si="2"/>
        <v>32.5</v>
      </c>
      <c r="G43" s="23"/>
      <c r="H43" s="18">
        <f t="shared" si="24"/>
        <v>65</v>
      </c>
      <c r="I43" s="18">
        <f t="shared" si="25"/>
        <v>33</v>
      </c>
      <c r="J43" s="18">
        <f t="shared" si="26"/>
        <v>32</v>
      </c>
      <c r="K43" s="45"/>
      <c r="L43" s="232"/>
      <c r="M43" s="53"/>
      <c r="N43" s="155"/>
      <c r="O43" s="151"/>
      <c r="P43" s="53"/>
      <c r="Q43" s="233"/>
      <c r="R43" s="151">
        <v>65</v>
      </c>
      <c r="S43" s="53">
        <v>32</v>
      </c>
      <c r="T43" s="155"/>
      <c r="U43" s="151"/>
      <c r="V43" s="53"/>
      <c r="W43" s="54"/>
    </row>
    <row r="44" spans="1:23" x14ac:dyDescent="0.2">
      <c r="A44" s="8" t="s">
        <v>119</v>
      </c>
      <c r="B44" s="9" t="s">
        <v>120</v>
      </c>
      <c r="C44" s="296" t="s">
        <v>113</v>
      </c>
      <c r="D44" s="22"/>
      <c r="E44" s="299">
        <f>H44*1.5</f>
        <v>117</v>
      </c>
      <c r="F44" s="299">
        <f>E44-H44</f>
        <v>39</v>
      </c>
      <c r="G44" s="23"/>
      <c r="H44" s="18">
        <f t="shared" si="24"/>
        <v>78</v>
      </c>
      <c r="I44" s="18">
        <f t="shared" si="25"/>
        <v>40</v>
      </c>
      <c r="J44" s="18">
        <f t="shared" si="26"/>
        <v>38</v>
      </c>
      <c r="K44" s="45"/>
      <c r="L44" s="232"/>
      <c r="M44" s="53"/>
      <c r="N44" s="155"/>
      <c r="O44" s="151"/>
      <c r="P44" s="53"/>
      <c r="Q44" s="233"/>
      <c r="R44" s="151">
        <v>78</v>
      </c>
      <c r="S44" s="53">
        <v>38</v>
      </c>
      <c r="T44" s="155"/>
      <c r="U44" s="151"/>
      <c r="V44" s="53"/>
      <c r="W44" s="54"/>
    </row>
    <row r="45" spans="1:23" ht="20.25" customHeight="1" x14ac:dyDescent="0.2">
      <c r="A45" s="12" t="s">
        <v>56</v>
      </c>
      <c r="B45" s="59" t="s">
        <v>50</v>
      </c>
      <c r="C45" s="294" t="s">
        <v>126</v>
      </c>
      <c r="D45" s="22"/>
      <c r="E45" s="190">
        <f>H45</f>
        <v>36</v>
      </c>
      <c r="F45" s="190"/>
      <c r="G45" s="23"/>
      <c r="H45" s="71">
        <f>L45+O45+R45+U45</f>
        <v>36</v>
      </c>
      <c r="I45" s="71"/>
      <c r="J45" s="71"/>
      <c r="K45" s="191"/>
      <c r="L45" s="200"/>
      <c r="M45" s="71"/>
      <c r="N45" s="170"/>
      <c r="O45" s="140"/>
      <c r="P45" s="71"/>
      <c r="Q45" s="201"/>
      <c r="R45" s="140">
        <v>36</v>
      </c>
      <c r="S45" s="71"/>
      <c r="T45" s="170"/>
      <c r="U45" s="140"/>
      <c r="V45" s="71"/>
      <c r="W45" s="72"/>
    </row>
    <row r="46" spans="1:23" ht="24.75" customHeight="1" thickBot="1" x14ac:dyDescent="0.25">
      <c r="A46" s="40" t="s">
        <v>91</v>
      </c>
      <c r="B46" s="60" t="s">
        <v>52</v>
      </c>
      <c r="C46" s="294" t="s">
        <v>126</v>
      </c>
      <c r="D46" s="261"/>
      <c r="E46" s="192">
        <f>H46</f>
        <v>72</v>
      </c>
      <c r="F46" s="190"/>
      <c r="G46" s="260"/>
      <c r="H46" s="71">
        <f>L46+O46+R46+U46</f>
        <v>72</v>
      </c>
      <c r="I46" s="71"/>
      <c r="J46" s="71"/>
      <c r="K46" s="194"/>
      <c r="L46" s="244"/>
      <c r="M46" s="104"/>
      <c r="N46" s="173"/>
      <c r="O46" s="165"/>
      <c r="P46" s="104"/>
      <c r="Q46" s="245"/>
      <c r="R46" s="252">
        <v>72</v>
      </c>
      <c r="S46" s="179"/>
      <c r="T46" s="173"/>
      <c r="U46" s="165"/>
      <c r="V46" s="104"/>
      <c r="W46" s="105"/>
    </row>
    <row r="47" spans="1:23" ht="34.5" thickBot="1" x14ac:dyDescent="0.25">
      <c r="A47" s="90" t="s">
        <v>57</v>
      </c>
      <c r="B47" s="130" t="s">
        <v>86</v>
      </c>
      <c r="C47" s="301" t="s">
        <v>141</v>
      </c>
      <c r="D47" s="35"/>
      <c r="E47" s="68">
        <f>SUM(E48:E49)</f>
        <v>363</v>
      </c>
      <c r="F47" s="68">
        <f t="shared" si="2"/>
        <v>121</v>
      </c>
      <c r="G47" s="36"/>
      <c r="H47" s="34">
        <f>SUM(H48:H49)</f>
        <v>242</v>
      </c>
      <c r="I47" s="34">
        <f>SUM(I48:I49)</f>
        <v>132</v>
      </c>
      <c r="J47" s="34">
        <f>SUM(J48:J49)</f>
        <v>110</v>
      </c>
      <c r="K47" s="110">
        <f>SUM(K48:K49)</f>
        <v>0</v>
      </c>
      <c r="L47" s="257">
        <f>SUM(L48:L49)</f>
        <v>128</v>
      </c>
      <c r="M47" s="144">
        <f t="shared" ref="M47:W47" si="27">SUM(M48:M49)</f>
        <v>50</v>
      </c>
      <c r="N47" s="172">
        <f t="shared" si="27"/>
        <v>0</v>
      </c>
      <c r="O47" s="164">
        <f>SUM(O48:O49)</f>
        <v>114</v>
      </c>
      <c r="P47" s="144">
        <f t="shared" si="27"/>
        <v>60</v>
      </c>
      <c r="Q47" s="258">
        <f t="shared" si="27"/>
        <v>0</v>
      </c>
      <c r="R47" s="164">
        <f t="shared" si="27"/>
        <v>0</v>
      </c>
      <c r="S47" s="144">
        <f t="shared" si="27"/>
        <v>0</v>
      </c>
      <c r="T47" s="172">
        <f t="shared" si="27"/>
        <v>0</v>
      </c>
      <c r="U47" s="164">
        <f t="shared" si="27"/>
        <v>0</v>
      </c>
      <c r="V47" s="144">
        <f t="shared" si="27"/>
        <v>0</v>
      </c>
      <c r="W47" s="145">
        <f t="shared" si="27"/>
        <v>0</v>
      </c>
    </row>
    <row r="48" spans="1:23" ht="27" customHeight="1" x14ac:dyDescent="0.2">
      <c r="A48" s="3" t="s">
        <v>58</v>
      </c>
      <c r="B48" s="291" t="s">
        <v>88</v>
      </c>
      <c r="C48" s="302" t="s">
        <v>137</v>
      </c>
      <c r="D48" s="37"/>
      <c r="E48" s="300">
        <f>H48*1.5</f>
        <v>120</v>
      </c>
      <c r="F48" s="64">
        <f t="shared" si="2"/>
        <v>40</v>
      </c>
      <c r="G48" s="39"/>
      <c r="H48" s="18">
        <f t="shared" ref="H48:H49" si="28">L48+O48+R48+U48</f>
        <v>80</v>
      </c>
      <c r="I48" s="18">
        <f t="shared" ref="I48:I49" si="29">H48-J48-K48</f>
        <v>46</v>
      </c>
      <c r="J48" s="18">
        <f t="shared" ref="J48:J49" si="30">M48+P48+S48+V48</f>
        <v>34</v>
      </c>
      <c r="K48" s="47"/>
      <c r="L48" s="198">
        <v>80</v>
      </c>
      <c r="M48" s="74">
        <v>34</v>
      </c>
      <c r="N48" s="157"/>
      <c r="O48" s="139"/>
      <c r="P48" s="74"/>
      <c r="Q48" s="199"/>
      <c r="R48" s="139"/>
      <c r="S48" s="74"/>
      <c r="T48" s="157"/>
      <c r="U48" s="139"/>
      <c r="V48" s="74"/>
      <c r="W48" s="75"/>
    </row>
    <row r="49" spans="1:24" ht="42.75" customHeight="1" x14ac:dyDescent="0.2">
      <c r="A49" s="8" t="s">
        <v>87</v>
      </c>
      <c r="B49" s="292" t="s">
        <v>89</v>
      </c>
      <c r="C49" s="197"/>
      <c r="D49" s="22"/>
      <c r="E49" s="62">
        <f>H49*1.5</f>
        <v>243</v>
      </c>
      <c r="F49" s="62">
        <f t="shared" si="2"/>
        <v>81</v>
      </c>
      <c r="G49" s="23"/>
      <c r="H49" s="18">
        <f t="shared" si="28"/>
        <v>162</v>
      </c>
      <c r="I49" s="18">
        <f t="shared" si="29"/>
        <v>86</v>
      </c>
      <c r="J49" s="18">
        <f t="shared" si="30"/>
        <v>76</v>
      </c>
      <c r="K49" s="45"/>
      <c r="L49" s="230">
        <v>48</v>
      </c>
      <c r="M49" s="50">
        <v>16</v>
      </c>
      <c r="N49" s="154"/>
      <c r="O49" s="150">
        <v>114</v>
      </c>
      <c r="P49" s="50">
        <v>60</v>
      </c>
      <c r="Q49" s="231"/>
      <c r="R49" s="150"/>
      <c r="S49" s="50"/>
      <c r="T49" s="154"/>
      <c r="U49" s="150"/>
      <c r="V49" s="50"/>
      <c r="W49" s="51"/>
    </row>
    <row r="50" spans="1:24" x14ac:dyDescent="0.2">
      <c r="A50" s="12" t="s">
        <v>59</v>
      </c>
      <c r="B50" s="59" t="s">
        <v>50</v>
      </c>
      <c r="C50" s="294" t="s">
        <v>124</v>
      </c>
      <c r="D50" s="22"/>
      <c r="E50" s="190">
        <f>H50</f>
        <v>36</v>
      </c>
      <c r="F50" s="190"/>
      <c r="G50" s="23"/>
      <c r="H50" s="71">
        <f>L50+O50+R50+U50</f>
        <v>36</v>
      </c>
      <c r="I50" s="71"/>
      <c r="J50" s="71"/>
      <c r="K50" s="191"/>
      <c r="L50" s="200"/>
      <c r="M50" s="71"/>
      <c r="N50" s="170"/>
      <c r="O50" s="140">
        <v>36</v>
      </c>
      <c r="P50" s="71"/>
      <c r="Q50" s="201"/>
      <c r="R50" s="140"/>
      <c r="S50" s="71"/>
      <c r="T50" s="170"/>
      <c r="U50" s="140"/>
      <c r="V50" s="71"/>
      <c r="W50" s="72"/>
    </row>
    <row r="51" spans="1:24" ht="34.5" thickBot="1" x14ac:dyDescent="0.25">
      <c r="A51" s="40" t="s">
        <v>60</v>
      </c>
      <c r="B51" s="60" t="s">
        <v>52</v>
      </c>
      <c r="C51" s="294" t="s">
        <v>124</v>
      </c>
      <c r="D51" s="41"/>
      <c r="E51" s="192">
        <f>H51</f>
        <v>36</v>
      </c>
      <c r="F51" s="192"/>
      <c r="G51" s="43"/>
      <c r="H51" s="71">
        <f>L51+O51+R51+U51</f>
        <v>36</v>
      </c>
      <c r="I51" s="92"/>
      <c r="J51" s="92"/>
      <c r="K51" s="193"/>
      <c r="L51" s="244"/>
      <c r="M51" s="104"/>
      <c r="N51" s="173"/>
      <c r="O51" s="165">
        <v>36</v>
      </c>
      <c r="P51" s="104"/>
      <c r="Q51" s="245"/>
      <c r="R51" s="140"/>
      <c r="S51" s="104"/>
      <c r="T51" s="173"/>
      <c r="U51" s="165"/>
      <c r="V51" s="104"/>
      <c r="W51" s="105"/>
    </row>
    <row r="52" spans="1:24" ht="34.5" thickBot="1" x14ac:dyDescent="0.25">
      <c r="A52" s="90" t="s">
        <v>61</v>
      </c>
      <c r="B52" s="130" t="s">
        <v>64</v>
      </c>
      <c r="C52" s="301" t="s">
        <v>141</v>
      </c>
      <c r="D52" s="35"/>
      <c r="E52" s="68">
        <f>H52*1.5</f>
        <v>114</v>
      </c>
      <c r="F52" s="68">
        <f t="shared" si="2"/>
        <v>38</v>
      </c>
      <c r="G52" s="36"/>
      <c r="H52" s="34">
        <f>SUM(H53:H53)</f>
        <v>76</v>
      </c>
      <c r="I52" s="34">
        <f>SUM(I53:I53)</f>
        <v>44</v>
      </c>
      <c r="J52" s="34">
        <f>SUM(J53:J53)</f>
        <v>32</v>
      </c>
      <c r="K52" s="110">
        <f>SUM(K53:K53)</f>
        <v>0</v>
      </c>
      <c r="L52" s="257">
        <f t="shared" ref="L52:W52" si="31">SUM(L53:L53)</f>
        <v>0</v>
      </c>
      <c r="M52" s="144">
        <f t="shared" si="31"/>
        <v>0</v>
      </c>
      <c r="N52" s="172">
        <f t="shared" si="31"/>
        <v>0</v>
      </c>
      <c r="O52" s="164">
        <f t="shared" si="31"/>
        <v>76</v>
      </c>
      <c r="P52" s="144">
        <f t="shared" si="31"/>
        <v>32</v>
      </c>
      <c r="Q52" s="258">
        <f t="shared" si="31"/>
        <v>0</v>
      </c>
      <c r="R52" s="164">
        <f t="shared" si="31"/>
        <v>0</v>
      </c>
      <c r="S52" s="144">
        <f t="shared" si="31"/>
        <v>0</v>
      </c>
      <c r="T52" s="172">
        <f t="shared" si="31"/>
        <v>0</v>
      </c>
      <c r="U52" s="164">
        <f t="shared" si="31"/>
        <v>0</v>
      </c>
      <c r="V52" s="144">
        <f t="shared" si="31"/>
        <v>0</v>
      </c>
      <c r="W52" s="145">
        <f t="shared" si="31"/>
        <v>0</v>
      </c>
    </row>
    <row r="53" spans="1:24" ht="37.5" customHeight="1" x14ac:dyDescent="0.2">
      <c r="A53" s="3" t="s">
        <v>62</v>
      </c>
      <c r="B53" s="293" t="s">
        <v>130</v>
      </c>
      <c r="C53" s="73"/>
      <c r="D53" s="37"/>
      <c r="E53" s="64">
        <f>H53*1.5</f>
        <v>114</v>
      </c>
      <c r="F53" s="64">
        <f t="shared" si="2"/>
        <v>38</v>
      </c>
      <c r="G53" s="39"/>
      <c r="H53" s="18">
        <f t="shared" ref="H53" si="32">L53+O53+R53+U53</f>
        <v>76</v>
      </c>
      <c r="I53" s="18">
        <f t="shared" ref="I53" si="33">H53-J53-K53</f>
        <v>44</v>
      </c>
      <c r="J53" s="18">
        <f t="shared" ref="J53" si="34">M53+P53+S53+V53</f>
        <v>32</v>
      </c>
      <c r="K53" s="47"/>
      <c r="L53" s="198"/>
      <c r="M53" s="74"/>
      <c r="N53" s="157"/>
      <c r="O53" s="139">
        <v>76</v>
      </c>
      <c r="P53" s="74">
        <v>32</v>
      </c>
      <c r="Q53" s="199"/>
      <c r="R53" s="139"/>
      <c r="S53" s="74"/>
      <c r="T53" s="157"/>
      <c r="U53" s="139"/>
      <c r="V53" s="74"/>
      <c r="W53" s="75"/>
    </row>
    <row r="54" spans="1:24" ht="13.5" thickBot="1" x14ac:dyDescent="0.25">
      <c r="A54" s="40" t="s">
        <v>63</v>
      </c>
      <c r="B54" s="60" t="s">
        <v>50</v>
      </c>
      <c r="C54" s="294" t="s">
        <v>124</v>
      </c>
      <c r="D54" s="261"/>
      <c r="E54" s="190">
        <f>H54</f>
        <v>36</v>
      </c>
      <c r="F54" s="190"/>
      <c r="G54" s="23"/>
      <c r="H54" s="71">
        <f>L54+O54+R54+U54</f>
        <v>36</v>
      </c>
      <c r="I54" s="71"/>
      <c r="J54" s="71"/>
      <c r="K54" s="194"/>
      <c r="L54" s="244"/>
      <c r="M54" s="104"/>
      <c r="N54" s="173"/>
      <c r="O54" s="165">
        <v>36</v>
      </c>
      <c r="P54" s="104"/>
      <c r="Q54" s="245"/>
      <c r="R54" s="165"/>
      <c r="S54" s="104"/>
      <c r="T54" s="173"/>
      <c r="U54" s="165"/>
      <c r="V54" s="104"/>
      <c r="W54" s="105"/>
    </row>
    <row r="55" spans="1:24" ht="26.25" customHeight="1" thickBot="1" x14ac:dyDescent="0.25">
      <c r="A55" s="40" t="s">
        <v>85</v>
      </c>
      <c r="B55" s="209" t="s">
        <v>52</v>
      </c>
      <c r="C55" s="295" t="s">
        <v>124</v>
      </c>
      <c r="D55" s="26"/>
      <c r="E55" s="211">
        <f>H55</f>
        <v>36</v>
      </c>
      <c r="F55" s="211"/>
      <c r="G55" s="27"/>
      <c r="H55" s="212">
        <f>L55+O55+R55+U55</f>
        <v>36</v>
      </c>
      <c r="I55" s="212"/>
      <c r="J55" s="212"/>
      <c r="K55" s="213"/>
      <c r="L55" s="246"/>
      <c r="M55" s="212"/>
      <c r="N55" s="215"/>
      <c r="O55" s="210">
        <v>36</v>
      </c>
      <c r="P55" s="212"/>
      <c r="Q55" s="247"/>
      <c r="R55" s="210"/>
      <c r="S55" s="212"/>
      <c r="T55" s="215"/>
      <c r="U55" s="210"/>
      <c r="V55" s="212"/>
      <c r="W55" s="214"/>
    </row>
    <row r="56" spans="1:24" ht="13.5" thickBot="1" x14ac:dyDescent="0.25">
      <c r="A56" s="121" t="s">
        <v>94</v>
      </c>
      <c r="B56" s="216" t="s">
        <v>95</v>
      </c>
      <c r="C56" s="303" t="s">
        <v>127</v>
      </c>
      <c r="D56" s="35"/>
      <c r="E56" s="68"/>
      <c r="F56" s="68"/>
      <c r="G56" s="36"/>
      <c r="H56" s="34"/>
      <c r="I56" s="34"/>
      <c r="J56" s="34"/>
      <c r="K56" s="110"/>
      <c r="L56" s="217"/>
      <c r="M56" s="218"/>
      <c r="N56" s="219"/>
      <c r="O56" s="220"/>
      <c r="P56" s="218"/>
      <c r="Q56" s="221"/>
      <c r="R56" s="220"/>
      <c r="S56" s="218"/>
      <c r="T56" s="219"/>
      <c r="U56" s="222">
        <v>144</v>
      </c>
      <c r="V56" s="218"/>
      <c r="W56" s="223"/>
    </row>
    <row r="57" spans="1:24" ht="26.25" thickBot="1" x14ac:dyDescent="0.25">
      <c r="A57" s="123" t="s">
        <v>97</v>
      </c>
      <c r="B57" s="124" t="s">
        <v>129</v>
      </c>
      <c r="C57" s="87"/>
      <c r="D57" s="136"/>
      <c r="E57" s="136"/>
      <c r="F57" s="137"/>
      <c r="G57" s="136"/>
      <c r="H57" s="136"/>
      <c r="I57" s="136"/>
      <c r="J57" s="136"/>
      <c r="K57" s="136"/>
      <c r="L57" s="206"/>
      <c r="M57" s="136"/>
      <c r="N57" s="136"/>
      <c r="O57" s="136"/>
      <c r="P57" s="136"/>
      <c r="Q57" s="207"/>
      <c r="R57" s="136"/>
      <c r="S57" s="136"/>
      <c r="T57" s="136"/>
      <c r="U57" s="136">
        <v>6</v>
      </c>
      <c r="V57" s="136"/>
      <c r="W57" s="138"/>
    </row>
    <row r="58" spans="1:24" x14ac:dyDescent="0.2">
      <c r="A58" s="262"/>
      <c r="B58" s="263"/>
      <c r="C58" s="28"/>
      <c r="D58" s="29"/>
      <c r="E58" s="30"/>
      <c r="F58" s="61"/>
      <c r="G58" s="31"/>
      <c r="H58" s="30"/>
      <c r="I58" s="30"/>
      <c r="J58" s="30"/>
      <c r="K58" s="44"/>
      <c r="L58" s="264">
        <f>(L11+L17+L20)/16</f>
        <v>36</v>
      </c>
      <c r="M58" s="31"/>
      <c r="N58" s="31"/>
      <c r="O58" s="31">
        <f>(O11+O17+O20)/19</f>
        <v>36</v>
      </c>
      <c r="P58" s="31"/>
      <c r="Q58" s="265"/>
      <c r="R58" s="264">
        <f>(R11+R17+R20)/13</f>
        <v>36</v>
      </c>
      <c r="S58" s="31"/>
      <c r="T58" s="31"/>
      <c r="U58" s="31">
        <f>(U11+U17+U20)/11</f>
        <v>36</v>
      </c>
      <c r="V58" s="31"/>
      <c r="W58" s="265"/>
    </row>
    <row r="59" spans="1:24" ht="18.75" customHeight="1" thickBot="1" x14ac:dyDescent="0.3">
      <c r="A59" s="367" t="s">
        <v>65</v>
      </c>
      <c r="B59" s="368"/>
      <c r="C59" s="208"/>
      <c r="D59" s="141">
        <v>3186</v>
      </c>
      <c r="E59" s="142">
        <f>H59*1.5</f>
        <v>3186</v>
      </c>
      <c r="F59" s="142"/>
      <c r="G59" s="143">
        <v>2124</v>
      </c>
      <c r="H59" s="195">
        <f>H11+H17+H20</f>
        <v>2124</v>
      </c>
      <c r="I59" s="95"/>
      <c r="J59" s="95"/>
      <c r="K59" s="96"/>
      <c r="L59" s="259"/>
      <c r="M59" s="248"/>
      <c r="N59" s="248"/>
      <c r="O59" s="248"/>
      <c r="P59" s="248"/>
      <c r="Q59" s="249"/>
      <c r="R59" s="224"/>
      <c r="S59" s="24"/>
      <c r="T59" s="24"/>
      <c r="U59" s="24"/>
      <c r="V59" s="24"/>
      <c r="W59" s="25"/>
      <c r="X59" s="49"/>
    </row>
    <row r="60" spans="1:24" ht="14.25" thickTop="1" thickBot="1" x14ac:dyDescent="0.25">
      <c r="A60" s="180"/>
      <c r="B60" s="97"/>
      <c r="C60" s="98"/>
      <c r="D60" s="99"/>
      <c r="E60" s="99"/>
      <c r="F60" s="100"/>
      <c r="G60" s="99"/>
      <c r="H60" s="99"/>
      <c r="I60" s="99"/>
      <c r="J60" s="99"/>
      <c r="K60" s="99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181"/>
      <c r="X60" s="49"/>
    </row>
    <row r="61" spans="1:24" ht="13.5" thickBot="1" x14ac:dyDescent="0.25">
      <c r="A61" s="121" t="s">
        <v>94</v>
      </c>
      <c r="B61" s="122" t="s">
        <v>95</v>
      </c>
      <c r="C61" s="131"/>
      <c r="D61" s="132"/>
      <c r="E61" s="132"/>
      <c r="F61" s="133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 t="s">
        <v>96</v>
      </c>
      <c r="V61" s="132"/>
      <c r="W61" s="134"/>
      <c r="X61" s="49"/>
    </row>
    <row r="62" spans="1:24" ht="26.25" thickBot="1" x14ac:dyDescent="0.25">
      <c r="A62" s="123" t="s">
        <v>97</v>
      </c>
      <c r="B62" s="124" t="s">
        <v>98</v>
      </c>
      <c r="C62" s="135"/>
      <c r="D62" s="136"/>
      <c r="E62" s="136"/>
      <c r="F62" s="137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 t="s">
        <v>99</v>
      </c>
      <c r="V62" s="136"/>
      <c r="W62" s="138"/>
      <c r="X62" s="49"/>
    </row>
    <row r="63" spans="1:24" ht="63" thickBot="1" x14ac:dyDescent="0.25">
      <c r="A63" s="182"/>
      <c r="B63" s="101"/>
      <c r="C63" s="49"/>
      <c r="D63" s="70"/>
      <c r="E63" s="70"/>
      <c r="F63" s="102"/>
      <c r="G63" s="70"/>
      <c r="H63" s="70"/>
      <c r="I63" s="306"/>
      <c r="J63" s="307"/>
      <c r="K63" s="308"/>
      <c r="L63" s="277"/>
      <c r="M63" s="276"/>
      <c r="N63" s="276"/>
      <c r="O63" s="276"/>
      <c r="P63" s="278"/>
      <c r="Q63" s="279" t="s">
        <v>131</v>
      </c>
      <c r="R63" s="277"/>
      <c r="S63" s="276"/>
      <c r="T63" s="276"/>
      <c r="U63" s="276"/>
      <c r="V63" s="278"/>
      <c r="W63" s="279" t="s">
        <v>131</v>
      </c>
      <c r="X63" s="49"/>
    </row>
    <row r="64" spans="1:24" ht="16.5" customHeight="1" x14ac:dyDescent="0.2">
      <c r="A64" s="369" t="s">
        <v>142</v>
      </c>
      <c r="B64" s="370"/>
      <c r="C64" s="370"/>
      <c r="D64" s="370"/>
      <c r="E64" s="370"/>
      <c r="F64" s="370"/>
      <c r="G64" s="371"/>
      <c r="H64" s="334" t="s">
        <v>4</v>
      </c>
      <c r="I64" s="379" t="s">
        <v>102</v>
      </c>
      <c r="J64" s="380"/>
      <c r="K64" s="381"/>
      <c r="L64" s="139">
        <v>576</v>
      </c>
      <c r="M64" s="74"/>
      <c r="N64" s="157"/>
      <c r="O64" s="202">
        <v>684</v>
      </c>
      <c r="P64" s="139"/>
      <c r="Q64" s="280">
        <f>SUM(L64:P64)</f>
        <v>1260</v>
      </c>
      <c r="R64" s="198">
        <v>468</v>
      </c>
      <c r="S64" s="74"/>
      <c r="T64" s="157"/>
      <c r="U64" s="139">
        <v>396</v>
      </c>
      <c r="V64" s="74"/>
      <c r="W64" s="280">
        <f>SUM(R64:V64)</f>
        <v>864</v>
      </c>
      <c r="X64" s="49"/>
    </row>
    <row r="65" spans="1:24" ht="23.25" customHeight="1" x14ac:dyDescent="0.2">
      <c r="A65" s="355" t="s">
        <v>132</v>
      </c>
      <c r="B65" s="356"/>
      <c r="C65" s="356"/>
      <c r="D65" s="356"/>
      <c r="E65" s="356"/>
      <c r="F65" s="356"/>
      <c r="G65" s="357"/>
      <c r="H65" s="334"/>
      <c r="I65" s="382" t="s">
        <v>121</v>
      </c>
      <c r="J65" s="383"/>
      <c r="K65" s="383"/>
      <c r="L65" s="140"/>
      <c r="M65" s="71"/>
      <c r="N65" s="170"/>
      <c r="O65" s="203">
        <v>72</v>
      </c>
      <c r="P65" s="140"/>
      <c r="Q65" s="281">
        <v>72</v>
      </c>
      <c r="R65" s="200">
        <v>36</v>
      </c>
      <c r="S65" s="71"/>
      <c r="T65" s="170"/>
      <c r="U65" s="140">
        <v>36</v>
      </c>
      <c r="V65" s="71"/>
      <c r="W65" s="281">
        <v>72</v>
      </c>
      <c r="X65" s="49"/>
    </row>
    <row r="66" spans="1:24" ht="27.75" customHeight="1" x14ac:dyDescent="0.2">
      <c r="A66" s="355" t="s">
        <v>109</v>
      </c>
      <c r="B66" s="356"/>
      <c r="C66" s="356"/>
      <c r="D66" s="356"/>
      <c r="E66" s="356"/>
      <c r="F66" s="356"/>
      <c r="G66" s="357"/>
      <c r="H66" s="334"/>
      <c r="I66" s="384" t="s">
        <v>122</v>
      </c>
      <c r="J66" s="307"/>
      <c r="K66" s="308"/>
      <c r="L66" s="140"/>
      <c r="M66" s="71"/>
      <c r="N66" s="170"/>
      <c r="O66" s="203">
        <v>72</v>
      </c>
      <c r="P66" s="140"/>
      <c r="Q66" s="281">
        <v>72</v>
      </c>
      <c r="R66" s="200">
        <v>72</v>
      </c>
      <c r="S66" s="71"/>
      <c r="T66" s="170"/>
      <c r="U66" s="140">
        <v>72</v>
      </c>
      <c r="V66" s="71"/>
      <c r="W66" s="281">
        <v>144</v>
      </c>
      <c r="X66" s="49"/>
    </row>
    <row r="67" spans="1:24" ht="57.75" customHeight="1" x14ac:dyDescent="0.2">
      <c r="A67" s="358" t="s">
        <v>133</v>
      </c>
      <c r="B67" s="359"/>
      <c r="C67" s="359"/>
      <c r="D67" s="359"/>
      <c r="E67" s="359"/>
      <c r="F67" s="359"/>
      <c r="G67" s="360"/>
      <c r="H67" s="334"/>
      <c r="I67" s="385" t="s">
        <v>123</v>
      </c>
      <c r="J67" s="386"/>
      <c r="K67" s="387"/>
      <c r="L67" s="140"/>
      <c r="M67" s="71"/>
      <c r="N67" s="170"/>
      <c r="O67" s="203"/>
      <c r="P67" s="140"/>
      <c r="Q67" s="281"/>
      <c r="R67" s="200"/>
      <c r="S67" s="71"/>
      <c r="T67" s="170"/>
      <c r="U67" s="140">
        <v>144</v>
      </c>
      <c r="V67" s="71"/>
      <c r="W67" s="281">
        <v>144</v>
      </c>
      <c r="X67" s="49"/>
    </row>
    <row r="68" spans="1:24" ht="36.75" customHeight="1" x14ac:dyDescent="0.2">
      <c r="A68" s="182"/>
      <c r="B68" s="101"/>
      <c r="C68" s="49"/>
      <c r="D68" s="70"/>
      <c r="E68" s="70"/>
      <c r="F68" s="102"/>
      <c r="G68" s="125"/>
      <c r="H68" s="334"/>
      <c r="I68" s="306" t="s">
        <v>103</v>
      </c>
      <c r="J68" s="307"/>
      <c r="K68" s="308"/>
      <c r="L68" s="269">
        <v>2</v>
      </c>
      <c r="M68" s="267"/>
      <c r="N68" s="268"/>
      <c r="O68" s="270">
        <v>3</v>
      </c>
      <c r="P68" s="269"/>
      <c r="Q68" s="282">
        <v>5</v>
      </c>
      <c r="R68" s="266">
        <v>3</v>
      </c>
      <c r="S68" s="267"/>
      <c r="T68" s="268"/>
      <c r="U68" s="269">
        <v>1</v>
      </c>
      <c r="V68" s="267"/>
      <c r="W68" s="282">
        <v>4</v>
      </c>
      <c r="X68" s="49"/>
    </row>
    <row r="69" spans="1:24" x14ac:dyDescent="0.2">
      <c r="A69" s="361" t="s">
        <v>100</v>
      </c>
      <c r="B69" s="362"/>
      <c r="C69" s="362"/>
      <c r="D69" s="362"/>
      <c r="E69" s="362"/>
      <c r="F69" s="362"/>
      <c r="G69" s="363"/>
      <c r="H69" s="334"/>
      <c r="I69" s="376" t="s">
        <v>105</v>
      </c>
      <c r="J69" s="377"/>
      <c r="K69" s="378"/>
      <c r="L69" s="269">
        <v>4</v>
      </c>
      <c r="M69" s="267"/>
      <c r="N69" s="268"/>
      <c r="O69" s="270">
        <v>6</v>
      </c>
      <c r="P69" s="269"/>
      <c r="Q69" s="282">
        <v>10</v>
      </c>
      <c r="R69" s="266">
        <v>5</v>
      </c>
      <c r="S69" s="267"/>
      <c r="T69" s="268"/>
      <c r="U69" s="269">
        <v>5</v>
      </c>
      <c r="V69" s="267"/>
      <c r="W69" s="282">
        <v>10</v>
      </c>
      <c r="X69" s="49"/>
    </row>
    <row r="70" spans="1:24" ht="13.5" thickBot="1" x14ac:dyDescent="0.25">
      <c r="A70" s="364" t="s">
        <v>101</v>
      </c>
      <c r="B70" s="365"/>
      <c r="C70" s="365"/>
      <c r="D70" s="365"/>
      <c r="E70" s="365"/>
      <c r="F70" s="365"/>
      <c r="G70" s="366"/>
      <c r="H70" s="335"/>
      <c r="I70" s="373" t="s">
        <v>104</v>
      </c>
      <c r="J70" s="374"/>
      <c r="K70" s="375"/>
      <c r="L70" s="274">
        <v>0</v>
      </c>
      <c r="M70" s="272"/>
      <c r="N70" s="273"/>
      <c r="O70" s="275">
        <v>0</v>
      </c>
      <c r="P70" s="274"/>
      <c r="Q70" s="283">
        <v>0</v>
      </c>
      <c r="R70" s="271">
        <v>0</v>
      </c>
      <c r="S70" s="272"/>
      <c r="T70" s="273"/>
      <c r="U70" s="274">
        <v>0</v>
      </c>
      <c r="V70" s="272"/>
      <c r="W70" s="283">
        <v>0</v>
      </c>
      <c r="X70" s="49"/>
    </row>
    <row r="71" spans="1:24" ht="28.5" customHeight="1" x14ac:dyDescent="0.2">
      <c r="A71" s="305" t="s">
        <v>134</v>
      </c>
      <c r="B71" s="305"/>
      <c r="C71" s="305"/>
      <c r="D71" s="305"/>
      <c r="E71" s="305"/>
      <c r="F71" s="305"/>
      <c r="G71" s="305"/>
      <c r="H71" s="70"/>
      <c r="I71" s="70"/>
      <c r="J71" s="70"/>
      <c r="K71" s="70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</row>
    <row r="72" spans="1:24" x14ac:dyDescent="0.2">
      <c r="A72" s="101"/>
      <c r="B72" s="101"/>
      <c r="C72" s="49"/>
      <c r="D72" s="70"/>
      <c r="E72" s="70"/>
      <c r="F72" s="102"/>
      <c r="G72" s="70"/>
      <c r="H72" s="70"/>
      <c r="I72" s="70"/>
      <c r="J72" s="70"/>
      <c r="K72" s="70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</row>
    <row r="73" spans="1:24" x14ac:dyDescent="0.2">
      <c r="A73" s="101"/>
      <c r="B73" s="101"/>
      <c r="C73" s="49"/>
      <c r="D73" s="70"/>
      <c r="E73" s="70"/>
      <c r="F73" s="102"/>
      <c r="G73" s="70"/>
      <c r="H73" s="70"/>
      <c r="I73" s="70"/>
      <c r="J73" s="70"/>
      <c r="K73" s="70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</row>
    <row r="74" spans="1:24" x14ac:dyDescent="0.2">
      <c r="A74" s="101"/>
      <c r="B74" s="101"/>
      <c r="C74" s="49"/>
      <c r="D74" s="70"/>
      <c r="E74" s="70"/>
      <c r="F74" s="102"/>
      <c r="G74" s="70"/>
      <c r="H74" s="70"/>
      <c r="I74" s="70"/>
      <c r="J74" s="70"/>
      <c r="K74" s="70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</row>
    <row r="75" spans="1:24" x14ac:dyDescent="0.2">
      <c r="A75" s="101"/>
      <c r="B75" s="101"/>
      <c r="C75" s="49"/>
      <c r="D75" s="70"/>
      <c r="E75" s="70"/>
      <c r="F75" s="102"/>
      <c r="G75" s="70"/>
      <c r="H75" s="70"/>
      <c r="I75" s="70"/>
      <c r="J75" s="70"/>
      <c r="K75" s="70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</row>
    <row r="76" spans="1:24" x14ac:dyDescent="0.2">
      <c r="A76" s="101"/>
      <c r="B76" s="101"/>
      <c r="C76" s="49"/>
      <c r="D76" s="70"/>
      <c r="E76" s="70"/>
      <c r="F76" s="102"/>
      <c r="G76" s="70"/>
      <c r="H76" s="70"/>
      <c r="I76" s="70"/>
      <c r="J76" s="70"/>
      <c r="K76" s="70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</row>
    <row r="77" spans="1:24" x14ac:dyDescent="0.2">
      <c r="A77" s="101"/>
      <c r="B77" s="101"/>
      <c r="C77" s="49"/>
      <c r="D77" s="70"/>
      <c r="E77" s="70"/>
      <c r="F77" s="102"/>
      <c r="G77" s="70"/>
      <c r="H77" s="70"/>
      <c r="I77" s="70"/>
      <c r="J77" s="70"/>
      <c r="K77" s="70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</row>
    <row r="78" spans="1:24" x14ac:dyDescent="0.2">
      <c r="A78" s="101"/>
      <c r="B78" s="101"/>
      <c r="C78" s="49"/>
      <c r="D78" s="70"/>
      <c r="E78" s="70"/>
      <c r="F78" s="70"/>
      <c r="G78" s="70"/>
      <c r="H78" s="70"/>
      <c r="I78" s="70"/>
      <c r="J78" s="70"/>
      <c r="K78" s="70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</row>
    <row r="79" spans="1:24" x14ac:dyDescent="0.2">
      <c r="A79" s="101"/>
      <c r="B79" s="101"/>
      <c r="C79" s="49"/>
      <c r="D79" s="70"/>
      <c r="E79" s="70"/>
      <c r="F79" s="70"/>
      <c r="G79" s="70"/>
      <c r="H79" s="70"/>
      <c r="I79" s="70"/>
      <c r="J79" s="70"/>
      <c r="K79" s="70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</row>
    <row r="80" spans="1:24" x14ac:dyDescent="0.2">
      <c r="A80" s="101"/>
      <c r="B80" s="101"/>
      <c r="C80" s="49"/>
      <c r="D80" s="70"/>
      <c r="E80" s="70"/>
      <c r="F80" s="70"/>
      <c r="G80" s="70"/>
      <c r="H80" s="70"/>
      <c r="I80" s="70"/>
      <c r="J80" s="70"/>
      <c r="K80" s="70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</row>
    <row r="81" spans="4:11" x14ac:dyDescent="0.2">
      <c r="D81" s="69"/>
      <c r="E81" s="69"/>
      <c r="F81" s="69"/>
      <c r="G81" s="69"/>
      <c r="H81" s="69"/>
      <c r="I81" s="69"/>
      <c r="J81" s="69"/>
      <c r="K81" s="69"/>
    </row>
    <row r="82" spans="4:11" x14ac:dyDescent="0.2">
      <c r="D82" s="69"/>
      <c r="E82" s="69"/>
      <c r="F82" s="69"/>
      <c r="G82" s="69"/>
      <c r="H82" s="69"/>
      <c r="I82" s="69"/>
      <c r="J82" s="69"/>
      <c r="K82" s="69"/>
    </row>
    <row r="83" spans="4:11" x14ac:dyDescent="0.2">
      <c r="D83" s="69"/>
      <c r="E83" s="69"/>
      <c r="F83" s="69"/>
      <c r="G83" s="69"/>
      <c r="H83" s="69"/>
      <c r="I83" s="69"/>
      <c r="J83" s="69"/>
      <c r="K83" s="69"/>
    </row>
    <row r="84" spans="4:11" x14ac:dyDescent="0.2">
      <c r="D84" s="69"/>
      <c r="E84" s="69"/>
      <c r="F84" s="69"/>
      <c r="G84" s="69"/>
      <c r="H84" s="69"/>
      <c r="I84" s="69"/>
      <c r="J84" s="69"/>
      <c r="K84" s="69"/>
    </row>
    <row r="85" spans="4:11" x14ac:dyDescent="0.2">
      <c r="D85" s="69"/>
      <c r="E85" s="69"/>
      <c r="F85" s="69"/>
      <c r="G85" s="69"/>
      <c r="H85" s="69"/>
      <c r="I85" s="69"/>
      <c r="J85" s="69"/>
      <c r="K85" s="69"/>
    </row>
    <row r="86" spans="4:11" x14ac:dyDescent="0.2">
      <c r="D86" s="69"/>
      <c r="E86" s="69"/>
      <c r="F86" s="69"/>
      <c r="G86" s="69"/>
      <c r="H86" s="69"/>
      <c r="I86" s="69"/>
      <c r="J86" s="69"/>
      <c r="K86" s="69"/>
    </row>
    <row r="87" spans="4:11" x14ac:dyDescent="0.2">
      <c r="D87" s="69"/>
      <c r="E87" s="69"/>
      <c r="F87" s="69"/>
      <c r="G87" s="69"/>
      <c r="H87" s="69"/>
      <c r="I87" s="69"/>
      <c r="J87" s="69"/>
      <c r="K87" s="69"/>
    </row>
    <row r="88" spans="4:11" x14ac:dyDescent="0.2">
      <c r="D88" s="69"/>
      <c r="E88" s="69"/>
      <c r="F88" s="69"/>
      <c r="G88" s="69"/>
      <c r="H88" s="69"/>
      <c r="I88" s="69"/>
      <c r="J88" s="69"/>
      <c r="K88" s="69"/>
    </row>
    <row r="89" spans="4:11" x14ac:dyDescent="0.2">
      <c r="D89" s="69"/>
      <c r="E89" s="69"/>
      <c r="F89" s="69"/>
      <c r="G89" s="69"/>
      <c r="H89" s="69"/>
      <c r="I89" s="69"/>
      <c r="J89" s="69"/>
      <c r="K89" s="69"/>
    </row>
    <row r="90" spans="4:11" x14ac:dyDescent="0.2">
      <c r="D90" s="69"/>
      <c r="E90" s="69"/>
      <c r="F90" s="69"/>
      <c r="G90" s="69"/>
      <c r="H90" s="69"/>
      <c r="I90" s="69"/>
      <c r="J90" s="69"/>
      <c r="K90" s="69"/>
    </row>
  </sheetData>
  <mergeCells count="48">
    <mergeCell ref="V8:W8"/>
    <mergeCell ref="M8:N8"/>
    <mergeCell ref="N1:W1"/>
    <mergeCell ref="I68:K68"/>
    <mergeCell ref="I70:K70"/>
    <mergeCell ref="I69:K69"/>
    <mergeCell ref="I64:K64"/>
    <mergeCell ref="I65:K65"/>
    <mergeCell ref="I66:K66"/>
    <mergeCell ref="I67:K67"/>
    <mergeCell ref="R6:T6"/>
    <mergeCell ref="U6:W6"/>
    <mergeCell ref="U8:U9"/>
    <mergeCell ref="R8:R9"/>
    <mergeCell ref="O8:O9"/>
    <mergeCell ref="P8:Q8"/>
    <mergeCell ref="A66:G66"/>
    <mergeCell ref="A67:G67"/>
    <mergeCell ref="A69:G69"/>
    <mergeCell ref="A70:G70"/>
    <mergeCell ref="A59:B59"/>
    <mergeCell ref="A64:G64"/>
    <mergeCell ref="A65:G65"/>
    <mergeCell ref="L6:N6"/>
    <mergeCell ref="B4:B9"/>
    <mergeCell ref="D4:E8"/>
    <mergeCell ref="B2:C2"/>
    <mergeCell ref="F4:F9"/>
    <mergeCell ref="G4:K4"/>
    <mergeCell ref="G5:H8"/>
    <mergeCell ref="I5:K5"/>
    <mergeCell ref="C4:C9"/>
    <mergeCell ref="A71:G71"/>
    <mergeCell ref="I63:K63"/>
    <mergeCell ref="L7:M7"/>
    <mergeCell ref="R5:W5"/>
    <mergeCell ref="I6:I8"/>
    <mergeCell ref="J6:J8"/>
    <mergeCell ref="K6:K8"/>
    <mergeCell ref="R7:S7"/>
    <mergeCell ref="U7:V7"/>
    <mergeCell ref="O7:P7"/>
    <mergeCell ref="L8:L9"/>
    <mergeCell ref="S8:T8"/>
    <mergeCell ref="L5:Q5"/>
    <mergeCell ref="O6:Q6"/>
    <mergeCell ref="A4:A9"/>
    <mergeCell ref="H64:H70"/>
  </mergeCells>
  <phoneticPr fontId="0" type="noConversion"/>
  <conditionalFormatting sqref="U56:U57 R56:R57 O56:O57 L56:L57">
    <cfRule type="expression" dxfId="0" priority="2" stopIfTrue="1">
      <formula>M56+N56&gt;L56</formula>
    </cfRule>
    <cfRule type="expression" priority="3" stopIfTrue="1">
      <formula>M56+N56&lt;=L56</formula>
    </cfRule>
  </conditionalFormatting>
  <pageMargins left="0.47244094488188981" right="0.39370078740157483" top="0.70866141732283472" bottom="0.6692913385826772" header="0.31496062992125984" footer="0.31496062992125984"/>
  <pageSetup paperSize="9" scale="82" fitToHeight="3" orientation="landscape" r:id="rId1"/>
  <headerFooter alignWithMargins="0"/>
  <rowBreaks count="1" manualBreakCount="1">
    <brk id="51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план</vt:lpstr>
      <vt:lpstr>план!Область_печати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</cp:lastModifiedBy>
  <cp:lastPrinted>2017-09-13T15:01:05Z</cp:lastPrinted>
  <dcterms:created xsi:type="dcterms:W3CDTF">1996-10-08T23:32:33Z</dcterms:created>
  <dcterms:modified xsi:type="dcterms:W3CDTF">2018-06-29T11:22:05Z</dcterms:modified>
</cp:coreProperties>
</file>